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bgonzalez\Desktop\ARCHIVOS 2019\INDICADORES eNERO19\"/>
    </mc:Choice>
  </mc:AlternateContent>
  <xr:revisionPtr revIDLastSave="0" documentId="11_9249FCDDC04DCCC38582BB03062C5ACA68C1D774" xr6:coauthVersionLast="43" xr6:coauthVersionMax="43" xr10:uidLastSave="{00000000-0000-0000-0000-000000000000}"/>
  <bookViews>
    <workbookView xWindow="0" yWindow="0" windowWidth="21600" windowHeight="9030" tabRatio="908" xr2:uid="{00000000-000D-0000-FFFF-FFFF00000000}"/>
  </bookViews>
  <sheets>
    <sheet name="2017-2018" sheetId="7" r:id="rId1"/>
  </sheets>
  <definedNames>
    <definedName name="_xlnm.Print_Area" localSheetId="0">'2017-2018'!$A$1:$V$116</definedName>
    <definedName name="_xlnm.Print_Titles" localSheetId="0">'2017-2018'!#REF!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83" i="7" l="1"/>
  <c r="R83" i="7"/>
  <c r="Q83" i="7"/>
  <c r="P83" i="7"/>
  <c r="V83" i="7" s="1"/>
  <c r="O83" i="7"/>
  <c r="U83" i="7" s="1"/>
  <c r="N83" i="7"/>
  <c r="T83" i="7" s="1"/>
  <c r="K83" i="7"/>
  <c r="H83" i="7"/>
  <c r="E83" i="7"/>
  <c r="B83" i="7"/>
  <c r="S82" i="7"/>
  <c r="R82" i="7"/>
  <c r="Q82" i="7"/>
  <c r="P82" i="7"/>
  <c r="V82" i="7" s="1"/>
  <c r="O82" i="7"/>
  <c r="U82" i="7" s="1"/>
  <c r="N82" i="7"/>
  <c r="T82" i="7" s="1"/>
  <c r="K82" i="7"/>
  <c r="H82" i="7"/>
  <c r="E82" i="7"/>
  <c r="B82" i="7"/>
  <c r="S81" i="7"/>
  <c r="R81" i="7"/>
  <c r="Q81" i="7"/>
  <c r="P81" i="7"/>
  <c r="V81" i="7" s="1"/>
  <c r="O81" i="7"/>
  <c r="U81" i="7" s="1"/>
  <c r="N81" i="7"/>
  <c r="T81" i="7" s="1"/>
  <c r="K81" i="7"/>
  <c r="H81" i="7"/>
  <c r="E81" i="7"/>
  <c r="B81" i="7"/>
  <c r="M79" i="7"/>
  <c r="L79" i="7"/>
  <c r="J79" i="7"/>
  <c r="I79" i="7"/>
  <c r="G79" i="7"/>
  <c r="F79" i="7"/>
  <c r="D79" i="7"/>
  <c r="C79" i="7"/>
  <c r="S59" i="7"/>
  <c r="R59" i="7"/>
  <c r="Q59" i="7"/>
  <c r="P59" i="7"/>
  <c r="V59" i="7" s="1"/>
  <c r="O59" i="7"/>
  <c r="U59" i="7" s="1"/>
  <c r="N59" i="7"/>
  <c r="T59" i="7" s="1"/>
  <c r="K59" i="7"/>
  <c r="H59" i="7"/>
  <c r="E59" i="7"/>
  <c r="B59" i="7"/>
  <c r="S58" i="7"/>
  <c r="R58" i="7"/>
  <c r="Q58" i="7"/>
  <c r="P58" i="7"/>
  <c r="V58" i="7" s="1"/>
  <c r="O58" i="7"/>
  <c r="U58" i="7" s="1"/>
  <c r="N58" i="7"/>
  <c r="T58" i="7" s="1"/>
  <c r="K58" i="7"/>
  <c r="H58" i="7"/>
  <c r="E58" i="7"/>
  <c r="B58" i="7"/>
  <c r="S57" i="7"/>
  <c r="R57" i="7"/>
  <c r="Q57" i="7"/>
  <c r="P57" i="7"/>
  <c r="V57" i="7" s="1"/>
  <c r="O57" i="7"/>
  <c r="U57" i="7" s="1"/>
  <c r="N57" i="7"/>
  <c r="T57" i="7" s="1"/>
  <c r="K57" i="7"/>
  <c r="H57" i="7"/>
  <c r="E57" i="7"/>
  <c r="B57" i="7"/>
  <c r="S56" i="7"/>
  <c r="R56" i="7"/>
  <c r="Q56" i="7"/>
  <c r="P56" i="7"/>
  <c r="V56" i="7" s="1"/>
  <c r="O56" i="7"/>
  <c r="U56" i="7" s="1"/>
  <c r="N56" i="7"/>
  <c r="T56" i="7" s="1"/>
  <c r="K56" i="7"/>
  <c r="H56" i="7"/>
  <c r="E56" i="7"/>
  <c r="B56" i="7"/>
  <c r="S55" i="7"/>
  <c r="R55" i="7"/>
  <c r="Q55" i="7"/>
  <c r="P55" i="7"/>
  <c r="V55" i="7" s="1"/>
  <c r="O55" i="7"/>
  <c r="U55" i="7" s="1"/>
  <c r="N55" i="7"/>
  <c r="T55" i="7" s="1"/>
  <c r="K55" i="7"/>
  <c r="H55" i="7"/>
  <c r="E55" i="7"/>
  <c r="B55" i="7"/>
  <c r="S54" i="7"/>
  <c r="R54" i="7"/>
  <c r="Q54" i="7"/>
  <c r="P54" i="7"/>
  <c r="V54" i="7" s="1"/>
  <c r="O54" i="7"/>
  <c r="U54" i="7" s="1"/>
  <c r="N54" i="7"/>
  <c r="T54" i="7" s="1"/>
  <c r="K54" i="7"/>
  <c r="H54" i="7"/>
  <c r="E54" i="7"/>
  <c r="B54" i="7"/>
  <c r="M53" i="7"/>
  <c r="L53" i="7"/>
  <c r="J53" i="7"/>
  <c r="I53" i="7"/>
  <c r="G53" i="7"/>
  <c r="F53" i="7"/>
  <c r="D53" i="7"/>
  <c r="C53" i="7"/>
  <c r="S52" i="7"/>
  <c r="R52" i="7"/>
  <c r="Q52" i="7"/>
  <c r="K52" i="7"/>
  <c r="S51" i="7"/>
  <c r="R51" i="7"/>
  <c r="Q51" i="7"/>
  <c r="P51" i="7"/>
  <c r="V51" i="7" s="1"/>
  <c r="O51" i="7"/>
  <c r="U51" i="7" s="1"/>
  <c r="N51" i="7"/>
  <c r="T51" i="7" s="1"/>
  <c r="K51" i="7"/>
  <c r="H51" i="7"/>
  <c r="E51" i="7"/>
  <c r="B51" i="7"/>
  <c r="S50" i="7"/>
  <c r="R50" i="7"/>
  <c r="Q50" i="7"/>
  <c r="P50" i="7"/>
  <c r="V50" i="7" s="1"/>
  <c r="O50" i="7"/>
  <c r="U50" i="7" s="1"/>
  <c r="N50" i="7"/>
  <c r="T50" i="7" s="1"/>
  <c r="K50" i="7"/>
  <c r="H50" i="7"/>
  <c r="E50" i="7"/>
  <c r="B50" i="7"/>
  <c r="S49" i="7"/>
  <c r="R49" i="7"/>
  <c r="Q49" i="7"/>
  <c r="P49" i="7"/>
  <c r="V49" i="7" s="1"/>
  <c r="O49" i="7"/>
  <c r="U49" i="7" s="1"/>
  <c r="N49" i="7"/>
  <c r="T49" i="7" s="1"/>
  <c r="K49" i="7"/>
  <c r="H49" i="7"/>
  <c r="E49" i="7"/>
  <c r="B49" i="7"/>
  <c r="S48" i="7"/>
  <c r="R48" i="7"/>
  <c r="Q48" i="7"/>
  <c r="P48" i="7"/>
  <c r="V48" i="7" s="1"/>
  <c r="O48" i="7"/>
  <c r="U48" i="7" s="1"/>
  <c r="N48" i="7"/>
  <c r="T48" i="7" s="1"/>
  <c r="K48" i="7"/>
  <c r="H48" i="7"/>
  <c r="E48" i="7"/>
  <c r="B48" i="7"/>
  <c r="S47" i="7"/>
  <c r="R47" i="7"/>
  <c r="Q47" i="7"/>
  <c r="P47" i="7"/>
  <c r="V47" i="7" s="1"/>
  <c r="O47" i="7"/>
  <c r="U47" i="7" s="1"/>
  <c r="N47" i="7"/>
  <c r="T47" i="7" s="1"/>
  <c r="K47" i="7"/>
  <c r="H47" i="7"/>
  <c r="E47" i="7"/>
  <c r="B47" i="7"/>
  <c r="M46" i="7"/>
  <c r="L46" i="7"/>
  <c r="J46" i="7"/>
  <c r="I46" i="7"/>
  <c r="G46" i="7"/>
  <c r="F46" i="7"/>
  <c r="D46" i="7"/>
  <c r="C46" i="7"/>
  <c r="S16" i="7"/>
  <c r="R16" i="7"/>
  <c r="Q16" i="7"/>
  <c r="P16" i="7"/>
  <c r="V16" i="7" s="1"/>
  <c r="O16" i="7"/>
  <c r="U16" i="7" s="1"/>
  <c r="N16" i="7"/>
  <c r="T16" i="7" s="1"/>
  <c r="K16" i="7"/>
  <c r="H16" i="7"/>
  <c r="E16" i="7"/>
  <c r="B16" i="7"/>
  <c r="S15" i="7"/>
  <c r="R15" i="7"/>
  <c r="Q15" i="7"/>
  <c r="P15" i="7"/>
  <c r="V15" i="7" s="1"/>
  <c r="O15" i="7"/>
  <c r="U15" i="7" s="1"/>
  <c r="N15" i="7"/>
  <c r="T15" i="7" s="1"/>
  <c r="K15" i="7"/>
  <c r="H15" i="7"/>
  <c r="E15" i="7"/>
  <c r="B15" i="7"/>
  <c r="S14" i="7"/>
  <c r="R14" i="7"/>
  <c r="Q14" i="7"/>
  <c r="P14" i="7"/>
  <c r="V14" i="7" s="1"/>
  <c r="O14" i="7"/>
  <c r="U14" i="7" s="1"/>
  <c r="N14" i="7"/>
  <c r="T14" i="7" s="1"/>
  <c r="K14" i="7"/>
  <c r="H14" i="7"/>
  <c r="E14" i="7"/>
  <c r="B14" i="7"/>
  <c r="S13" i="7"/>
  <c r="R13" i="7"/>
  <c r="Q13" i="7"/>
  <c r="P13" i="7"/>
  <c r="V13" i="7" s="1"/>
  <c r="O13" i="7"/>
  <c r="U13" i="7" s="1"/>
  <c r="N13" i="7"/>
  <c r="T13" i="7" s="1"/>
  <c r="K13" i="7"/>
  <c r="H13" i="7"/>
  <c r="E13" i="7"/>
  <c r="B13" i="7"/>
  <c r="M12" i="7"/>
  <c r="L12" i="7"/>
  <c r="J12" i="7"/>
  <c r="I12" i="7"/>
  <c r="G12" i="7"/>
  <c r="F12" i="7"/>
  <c r="D12" i="7"/>
  <c r="C12" i="7"/>
  <c r="S11" i="7"/>
  <c r="R11" i="7"/>
  <c r="Q11" i="7"/>
  <c r="K11" i="7"/>
  <c r="S10" i="7"/>
  <c r="R10" i="7"/>
  <c r="Q10" i="7"/>
  <c r="P10" i="7"/>
  <c r="V10" i="7" s="1"/>
  <c r="O10" i="7"/>
  <c r="U10" i="7" s="1"/>
  <c r="N10" i="7"/>
  <c r="T10" i="7" s="1"/>
  <c r="K10" i="7"/>
  <c r="H10" i="7"/>
  <c r="E10" i="7"/>
  <c r="B10" i="7"/>
  <c r="S9" i="7"/>
  <c r="R9" i="7"/>
  <c r="Q9" i="7"/>
  <c r="P9" i="7"/>
  <c r="V9" i="7" s="1"/>
  <c r="O9" i="7"/>
  <c r="U9" i="7" s="1"/>
  <c r="N9" i="7"/>
  <c r="T9" i="7" s="1"/>
  <c r="K9" i="7"/>
  <c r="H9" i="7"/>
  <c r="E9" i="7"/>
  <c r="B9" i="7"/>
  <c r="S8" i="7"/>
  <c r="R8" i="7"/>
  <c r="Q8" i="7"/>
  <c r="P8" i="7"/>
  <c r="V8" i="7" s="1"/>
  <c r="O8" i="7"/>
  <c r="U8" i="7" s="1"/>
  <c r="N8" i="7"/>
  <c r="T8" i="7" s="1"/>
  <c r="K8" i="7"/>
  <c r="H8" i="7"/>
  <c r="E8" i="7"/>
  <c r="B8" i="7"/>
  <c r="M7" i="7"/>
  <c r="L7" i="7"/>
  <c r="K7" i="7" s="1"/>
  <c r="J7" i="7"/>
  <c r="I7" i="7"/>
  <c r="G7" i="7"/>
  <c r="F7" i="7"/>
  <c r="D7" i="7"/>
  <c r="C7" i="7"/>
  <c r="K12" i="7" l="1"/>
  <c r="F44" i="7"/>
  <c r="J44" i="7"/>
  <c r="B46" i="7"/>
  <c r="L44" i="7"/>
  <c r="J5" i="7"/>
  <c r="H7" i="7"/>
  <c r="I44" i="7"/>
  <c r="H53" i="7"/>
  <c r="E7" i="7"/>
  <c r="F5" i="7"/>
  <c r="E53" i="7"/>
  <c r="H12" i="7"/>
  <c r="H5" i="7" s="1"/>
  <c r="E46" i="7"/>
  <c r="E44" i="7" s="1"/>
  <c r="L5" i="7"/>
  <c r="H46" i="7"/>
  <c r="M44" i="7"/>
  <c r="D5" i="7"/>
  <c r="O12" i="7"/>
  <c r="U12" i="7" s="1"/>
  <c r="K79" i="7"/>
  <c r="H79" i="7"/>
  <c r="N79" i="7"/>
  <c r="T79" i="7" s="1"/>
  <c r="E79" i="7"/>
  <c r="S79" i="7"/>
  <c r="O79" i="7"/>
  <c r="U79" i="7" s="1"/>
  <c r="B79" i="7"/>
  <c r="R79" i="7"/>
  <c r="K53" i="7"/>
  <c r="N53" i="7"/>
  <c r="T53" i="7" s="1"/>
  <c r="S53" i="7"/>
  <c r="R53" i="7"/>
  <c r="O53" i="7"/>
  <c r="U53" i="7" s="1"/>
  <c r="K46" i="7"/>
  <c r="O46" i="7"/>
  <c r="U46" i="7" s="1"/>
  <c r="D44" i="7"/>
  <c r="P46" i="7"/>
  <c r="V46" i="7" s="1"/>
  <c r="K5" i="7"/>
  <c r="M5" i="7"/>
  <c r="E12" i="7"/>
  <c r="N12" i="7"/>
  <c r="T12" i="7" s="1"/>
  <c r="R12" i="7"/>
  <c r="O7" i="7"/>
  <c r="U7" i="7" s="1"/>
  <c r="I5" i="7"/>
  <c r="N7" i="7"/>
  <c r="T7" i="7" s="1"/>
  <c r="R7" i="7"/>
  <c r="P7" i="7"/>
  <c r="V7" i="7" s="1"/>
  <c r="P12" i="7"/>
  <c r="V12" i="7" s="1"/>
  <c r="G44" i="7"/>
  <c r="R46" i="7"/>
  <c r="P53" i="7"/>
  <c r="V53" i="7" s="1"/>
  <c r="P79" i="7"/>
  <c r="V79" i="7" s="1"/>
  <c r="Q7" i="7"/>
  <c r="Q12" i="7"/>
  <c r="S46" i="7"/>
  <c r="Q53" i="7"/>
  <c r="Q79" i="7"/>
  <c r="Q46" i="7"/>
  <c r="G5" i="7"/>
  <c r="B7" i="7"/>
  <c r="B12" i="7"/>
  <c r="B53" i="7"/>
  <c r="S7" i="7"/>
  <c r="S12" i="7"/>
  <c r="C44" i="7"/>
  <c r="N46" i="7"/>
  <c r="T46" i="7" s="1"/>
  <c r="C5" i="7"/>
  <c r="E5" i="7" l="1"/>
  <c r="H44" i="7"/>
  <c r="S44" i="7"/>
  <c r="P5" i="7"/>
  <c r="V5" i="7" s="1"/>
  <c r="K44" i="7"/>
  <c r="S5" i="7"/>
  <c r="R5" i="7"/>
  <c r="Q5" i="7"/>
  <c r="P44" i="7"/>
  <c r="V44" i="7" s="1"/>
  <c r="B5" i="7"/>
  <c r="O5" i="7"/>
  <c r="U5" i="7" s="1"/>
  <c r="N5" i="7"/>
  <c r="T5" i="7" s="1"/>
  <c r="N44" i="7"/>
  <c r="T44" i="7" s="1"/>
  <c r="R44" i="7"/>
  <c r="B44" i="7"/>
  <c r="O44" i="7"/>
  <c r="U44" i="7" s="1"/>
  <c r="Q44" i="7"/>
</calcChain>
</file>

<file path=xl/sharedStrings.xml><?xml version="1.0" encoding="utf-8"?>
<sst xmlns="http://schemas.openxmlformats.org/spreadsheetml/2006/main" count="126" uniqueCount="41">
  <si>
    <t>Nivel y Servicio</t>
  </si>
  <si>
    <t xml:space="preserve">Matrícula Total de Inicio de Cursos 2018-2019 </t>
  </si>
  <si>
    <t xml:space="preserve">Egresados del Ciclo Escolar 2017-2018 </t>
  </si>
  <si>
    <t>Matrícula de nuevo ingreso en primer año en el Ciclo Escolar 2018-2019</t>
  </si>
  <si>
    <t>Matrícula Total de Inicio de Cursos 2017-2018</t>
  </si>
  <si>
    <t>Porcentaje Abandono Escolar</t>
  </si>
  <si>
    <t>Desertores</t>
  </si>
  <si>
    <t>Retención</t>
  </si>
  <si>
    <t>Total</t>
  </si>
  <si>
    <t>Hombres</t>
  </si>
  <si>
    <t>Mujeres</t>
  </si>
  <si>
    <t>Educación Básica</t>
  </si>
  <si>
    <t>Educación Primaria</t>
  </si>
  <si>
    <t>General</t>
  </si>
  <si>
    <t xml:space="preserve">Indígena </t>
  </si>
  <si>
    <t>Comunitaria Rural</t>
  </si>
  <si>
    <t>Educación Secundaria</t>
  </si>
  <si>
    <t>Telesecundaria</t>
  </si>
  <si>
    <t>Técnica</t>
  </si>
  <si>
    <r>
      <rPr>
        <b/>
        <sz val="9"/>
        <rFont val="Arial"/>
        <family val="2"/>
      </rPr>
      <t xml:space="preserve">FUENTE: </t>
    </r>
    <r>
      <rPr>
        <sz val="9"/>
        <color indexed="8"/>
        <rFont val="Arial"/>
        <family val="2"/>
      </rPr>
      <t>Estadística Básica del Sistema Educativo Estatal Ciclo Escolar 2017-2018 e Inicio 2018-2019</t>
    </r>
  </si>
  <si>
    <t xml:space="preserve">                 Secretaría de Educación del Estado de Tabasco.  Subsecretaría de Planeación y Evaluación;</t>
  </si>
  <si>
    <t xml:space="preserve">                 Dirección del Sistema de Información Estadística.</t>
  </si>
  <si>
    <t>Educación Media Superior</t>
  </si>
  <si>
    <t>Bachillerato General</t>
  </si>
  <si>
    <t>Bachillerato por Cooperación</t>
  </si>
  <si>
    <t>COBATAB a/</t>
  </si>
  <si>
    <t>General Particular</t>
  </si>
  <si>
    <t>Telebachillerato</t>
  </si>
  <si>
    <t>Telebachillerato Comunitario</t>
  </si>
  <si>
    <t>Bachillerato Tecnológico</t>
  </si>
  <si>
    <t>CECyTE</t>
  </si>
  <si>
    <t>CONALEP</t>
  </si>
  <si>
    <t>CETMAR</t>
  </si>
  <si>
    <t>DGETA</t>
  </si>
  <si>
    <t>DGETI</t>
  </si>
  <si>
    <t>IDIFTEC</t>
  </si>
  <si>
    <t>a/ Incluye EMSAD e Intercultural</t>
  </si>
  <si>
    <t>Educación Superior</t>
  </si>
  <si>
    <t>Técnico Superior</t>
  </si>
  <si>
    <t>Normal Licenciatura</t>
  </si>
  <si>
    <t>Licenciaturas Universitaria y Tecnológica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</si>
</sst>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##\ ###"/>
  </numFmts>
  <fonts count="14"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10"/>
      <name val="Times New Roman"/>
      <family val="1"/>
    </font>
    <font>
      <sz val="9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9"/>
      <color theme="1" tint="4.9989318521683403E-2"/>
      <name val="Arial"/>
      <family val="2"/>
    </font>
    <font>
      <b/>
      <sz val="8"/>
      <color theme="1" tint="4.9989318521683403E-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D5D5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8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8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11" fillId="0" borderId="0"/>
  </cellStyleXfs>
  <cellXfs count="79">
    <xf numFmtId="0" fontId="0" fillId="0" borderId="0" xfId="0"/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center"/>
    </xf>
    <xf numFmtId="0" fontId="3" fillId="0" borderId="0" xfId="0" applyFont="1"/>
    <xf numFmtId="164" fontId="3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5" xfId="0" applyFont="1" applyBorder="1"/>
    <xf numFmtId="0" fontId="6" fillId="0" borderId="0" xfId="0" applyFont="1" applyAlignment="1">
      <alignment horizontal="left"/>
    </xf>
    <xf numFmtId="0" fontId="5" fillId="0" borderId="6" xfId="0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65" fontId="4" fillId="0" borderId="0" xfId="0" applyNumberFormat="1" applyFont="1" applyFill="1" applyBorder="1" applyAlignment="1">
      <alignment horizontal="right" vertical="center" wrapText="1"/>
    </xf>
    <xf numFmtId="165" fontId="4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/>
    </xf>
    <xf numFmtId="0" fontId="6" fillId="0" borderId="0" xfId="0" applyFont="1" applyBorder="1" applyAlignment="1">
      <alignment horizontal="left" vertical="center" indent="2"/>
    </xf>
    <xf numFmtId="165" fontId="6" fillId="0" borderId="0" xfId="0" applyNumberFormat="1" applyFont="1" applyBorder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164" fontId="6" fillId="0" borderId="0" xfId="0" applyNumberFormat="1" applyFont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 indent="2"/>
    </xf>
    <xf numFmtId="165" fontId="6" fillId="0" borderId="0" xfId="0" applyNumberFormat="1" applyFont="1" applyFill="1" applyBorder="1" applyAlignment="1">
      <alignment horizontal="right" vertical="center"/>
    </xf>
    <xf numFmtId="164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165" fontId="6" fillId="0" borderId="0" xfId="0" applyNumberFormat="1" applyFont="1" applyBorder="1" applyAlignment="1">
      <alignment vertical="center"/>
    </xf>
    <xf numFmtId="165" fontId="6" fillId="0" borderId="0" xfId="0" applyNumberFormat="1" applyFont="1" applyFill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right" vertical="center"/>
    </xf>
    <xf numFmtId="165" fontId="1" fillId="0" borderId="5" xfId="0" applyNumberFormat="1" applyFont="1" applyBorder="1" applyAlignment="1">
      <alignment vertical="center"/>
    </xf>
    <xf numFmtId="164" fontId="1" fillId="0" borderId="5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3" fontId="8" fillId="0" borderId="0" xfId="1" applyNumberFormat="1" applyFont="1" applyFill="1" applyBorder="1" applyAlignment="1" applyProtection="1">
      <alignment horizontal="left"/>
    </xf>
    <xf numFmtId="0" fontId="8" fillId="0" borderId="0" xfId="0" applyFont="1"/>
    <xf numFmtId="3" fontId="10" fillId="0" borderId="0" xfId="0" applyNumberFormat="1" applyFont="1"/>
    <xf numFmtId="0" fontId="4" fillId="2" borderId="0" xfId="0" applyFont="1" applyFill="1" applyBorder="1" applyAlignment="1">
      <alignment horizontal="left" vertical="center"/>
    </xf>
    <xf numFmtId="165" fontId="4" fillId="2" borderId="0" xfId="0" applyNumberFormat="1" applyFont="1" applyFill="1" applyBorder="1" applyAlignment="1">
      <alignment horizontal="right" vertical="center"/>
    </xf>
    <xf numFmtId="164" fontId="4" fillId="2" borderId="0" xfId="0" applyNumberFormat="1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left" vertical="center"/>
    </xf>
    <xf numFmtId="165" fontId="4" fillId="3" borderId="0" xfId="0" applyNumberFormat="1" applyFont="1" applyFill="1" applyBorder="1" applyAlignment="1">
      <alignment horizontal="right" vertical="center"/>
    </xf>
    <xf numFmtId="164" fontId="4" fillId="3" borderId="0" xfId="0" applyNumberFormat="1" applyFont="1" applyFill="1" applyBorder="1" applyAlignment="1">
      <alignment horizontal="right" vertical="center"/>
    </xf>
    <xf numFmtId="165" fontId="4" fillId="3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indent="2"/>
    </xf>
    <xf numFmtId="0" fontId="6" fillId="0" borderId="0" xfId="0" applyFont="1" applyBorder="1" applyAlignment="1">
      <alignment horizontal="left" vertical="center" wrapText="1" indent="2"/>
    </xf>
    <xf numFmtId="0" fontId="6" fillId="0" borderId="0" xfId="0" applyFont="1" applyFill="1" applyBorder="1" applyAlignment="1">
      <alignment horizontal="left" vertical="center" wrapText="1" indent="2"/>
    </xf>
    <xf numFmtId="0" fontId="2" fillId="2" borderId="0" xfId="2" applyFont="1" applyFill="1" applyBorder="1" applyAlignment="1">
      <alignment horizontal="left" vertical="center"/>
    </xf>
    <xf numFmtId="0" fontId="2" fillId="0" borderId="0" xfId="2" applyFont="1" applyFill="1" applyBorder="1" applyAlignment="1">
      <alignment horizontal="left"/>
    </xf>
    <xf numFmtId="0" fontId="1" fillId="0" borderId="0" xfId="2" applyFont="1" applyFill="1" applyBorder="1" applyAlignment="1">
      <alignment horizontal="left" wrapText="1" indent="2"/>
    </xf>
    <xf numFmtId="0" fontId="3" fillId="0" borderId="0" xfId="0" applyFont="1" applyFill="1"/>
    <xf numFmtId="3" fontId="5" fillId="5" borderId="1" xfId="0" applyNumberFormat="1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left"/>
    </xf>
    <xf numFmtId="3" fontId="13" fillId="6" borderId="1" xfId="0" applyNumberFormat="1" applyFont="1" applyFill="1" applyBorder="1" applyAlignment="1">
      <alignment horizontal="center" vertical="center"/>
    </xf>
    <xf numFmtId="3" fontId="13" fillId="7" borderId="1" xfId="0" applyNumberFormat="1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64" fontId="5" fillId="5" borderId="2" xfId="0" applyNumberFormat="1" applyFont="1" applyFill="1" applyBorder="1" applyAlignment="1">
      <alignment horizontal="center" vertical="center" wrapText="1"/>
    </xf>
    <xf numFmtId="164" fontId="5" fillId="5" borderId="3" xfId="0" applyNumberFormat="1" applyFont="1" applyFill="1" applyBorder="1" applyAlignment="1">
      <alignment horizontal="center" vertical="center" wrapText="1"/>
    </xf>
    <xf numFmtId="164" fontId="5" fillId="5" borderId="4" xfId="0" applyNumberFormat="1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/>
    </xf>
    <xf numFmtId="3" fontId="13" fillId="7" borderId="2" xfId="0" applyNumberFormat="1" applyFont="1" applyFill="1" applyBorder="1" applyAlignment="1">
      <alignment horizontal="center" vertical="center" wrapText="1"/>
    </xf>
    <xf numFmtId="3" fontId="13" fillId="7" borderId="3" xfId="0" applyNumberFormat="1" applyFont="1" applyFill="1" applyBorder="1" applyAlignment="1">
      <alignment horizontal="center" vertical="center" wrapText="1"/>
    </xf>
    <xf numFmtId="3" fontId="13" fillId="7" borderId="4" xfId="0" applyNumberFormat="1" applyFont="1" applyFill="1" applyBorder="1" applyAlignment="1">
      <alignment horizontal="center" vertical="center" wrapText="1"/>
    </xf>
    <xf numFmtId="164" fontId="13" fillId="7" borderId="2" xfId="0" applyNumberFormat="1" applyFont="1" applyFill="1" applyBorder="1" applyAlignment="1">
      <alignment horizontal="center" vertical="center" wrapText="1"/>
    </xf>
    <xf numFmtId="164" fontId="13" fillId="7" borderId="3" xfId="0" applyNumberFormat="1" applyFont="1" applyFill="1" applyBorder="1" applyAlignment="1">
      <alignment horizontal="center" vertical="center" wrapText="1"/>
    </xf>
    <xf numFmtId="164" fontId="13" fillId="7" borderId="4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3" fontId="5" fillId="5" borderId="2" xfId="0" applyNumberFormat="1" applyFont="1" applyFill="1" applyBorder="1" applyAlignment="1">
      <alignment horizontal="center" vertical="center" wrapText="1"/>
    </xf>
    <xf numFmtId="3" fontId="5" fillId="5" borderId="3" xfId="0" applyNumberFormat="1" applyFont="1" applyFill="1" applyBorder="1" applyAlignment="1">
      <alignment horizontal="center" vertical="center" wrapText="1"/>
    </xf>
    <xf numFmtId="3" fontId="5" fillId="5" borderId="4" xfId="0" applyNumberFormat="1" applyFont="1" applyFill="1" applyBorder="1" applyAlignment="1">
      <alignment horizontal="center" vertical="center" wrapText="1"/>
    </xf>
    <xf numFmtId="164" fontId="13" fillId="6" borderId="2" xfId="0" applyNumberFormat="1" applyFont="1" applyFill="1" applyBorder="1" applyAlignment="1">
      <alignment horizontal="center" vertical="center" wrapText="1"/>
    </xf>
    <xf numFmtId="164" fontId="13" fillId="6" borderId="3" xfId="0" applyNumberFormat="1" applyFont="1" applyFill="1" applyBorder="1" applyAlignment="1">
      <alignment horizontal="center" vertical="center" wrapText="1"/>
    </xf>
    <xf numFmtId="164" fontId="13" fillId="6" borderId="4" xfId="0" applyNumberFormat="1" applyFont="1" applyFill="1" applyBorder="1" applyAlignment="1">
      <alignment horizontal="center" vertical="center" wrapText="1"/>
    </xf>
    <xf numFmtId="3" fontId="13" fillId="6" borderId="2" xfId="0" applyNumberFormat="1" applyFont="1" applyFill="1" applyBorder="1" applyAlignment="1">
      <alignment horizontal="center" vertical="center" wrapText="1"/>
    </xf>
    <xf numFmtId="3" fontId="13" fillId="6" borderId="3" xfId="0" applyNumberFormat="1" applyFont="1" applyFill="1" applyBorder="1" applyAlignment="1">
      <alignment horizontal="center" vertical="center" wrapText="1"/>
    </xf>
    <xf numFmtId="3" fontId="13" fillId="6" borderId="4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Normal_Modasos02" xfId="1" xr:uid="{00000000-0005-0000-0000-000002000000}"/>
  </cellStyles>
  <dxfs count="0"/>
  <tableStyles count="0" defaultTableStyle="TableStyleMedium9" defaultPivotStyle="PivotStyleLight16"/>
  <colors>
    <mruColors>
      <color rgb="FFD5D5D5"/>
      <color rgb="FFBFBFBF"/>
      <color rgb="FFE26B0A"/>
      <color rgb="FFE7CE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20782</xdr:colOff>
      <xdr:row>0</xdr:row>
      <xdr:rowOff>34635</xdr:rowOff>
    </xdr:from>
    <xdr:to>
      <xdr:col>21</xdr:col>
      <xdr:colOff>458931</xdr:colOff>
      <xdr:row>0</xdr:row>
      <xdr:rowOff>588819</xdr:rowOff>
    </xdr:to>
    <xdr:sp macro="" textlink="">
      <xdr:nvSpPr>
        <xdr:cNvPr id="2" name="6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20782" y="34635"/>
          <a:ext cx="11039474" cy="554184"/>
        </a:xfrm>
        <a:prstGeom prst="roundRect">
          <a:avLst>
            <a:gd name="adj" fmla="val 16667"/>
          </a:avLst>
        </a:prstGeom>
        <a:solidFill>
          <a:schemeClr val="accent2">
            <a:lumMod val="75000"/>
          </a:schemeClr>
        </a:solidFill>
        <a:ln w="9525" algn="ctr">
          <a:solidFill>
            <a:srgbClr val="000000"/>
          </a:solidFill>
          <a:round/>
          <a:headEnd/>
          <a:tailEnd/>
        </a:ln>
      </xdr:spPr>
      <xdr:txBody>
        <a:bodyPr/>
        <a:lstStyle/>
        <a:p>
          <a:pPr algn="ctr"/>
          <a:r>
            <a:rPr lang="es-MX" sz="10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ABANDONO ESCOLAR</a:t>
          </a:r>
          <a:r>
            <a:rPr lang="es-MX" sz="10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 Y RETENCIÓN </a:t>
          </a:r>
          <a:r>
            <a:rPr lang="es-MX" sz="10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EN EDUCACIÓN PRIMARIA Y</a:t>
          </a:r>
          <a:r>
            <a:rPr lang="es-MX" sz="10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 SECUNDARIA </a:t>
          </a:r>
          <a:r>
            <a:rPr lang="es-MX" sz="1100" b="1">
              <a:solidFill>
                <a:schemeClr val="bg1"/>
              </a:solidFill>
              <a:latin typeface="+mn-lt"/>
              <a:ea typeface="+mn-ea"/>
              <a:cs typeface="+mn-cs"/>
            </a:rPr>
            <a:t>SEGUN GÉNERO </a:t>
          </a:r>
          <a:endParaRPr lang="es-MX" sz="1000" b="1">
            <a:solidFill>
              <a:schemeClr val="bg1"/>
            </a:solidFill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 POR NIVEL Y</a:t>
          </a:r>
          <a:r>
            <a:rPr lang="es-MX" sz="10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 SERVICIO</a:t>
          </a:r>
          <a:endParaRPr lang="es-MX" sz="1000" b="1">
            <a:solidFill>
              <a:schemeClr val="bg1"/>
            </a:solidFill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 </a:t>
          </a:r>
          <a:r>
            <a:rPr lang="es-MX" sz="1000" b="0" i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CICLO ESCOLAR 2017-2018</a:t>
          </a:r>
          <a:r>
            <a:rPr lang="es-MX" sz="1000" b="0" i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 (PRELIMINAR)</a:t>
          </a:r>
          <a:endParaRPr lang="es-MX" sz="1000" b="0" i="1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103909</xdr:colOff>
      <xdr:row>0</xdr:row>
      <xdr:rowOff>86591</xdr:rowOff>
    </xdr:from>
    <xdr:to>
      <xdr:col>1</xdr:col>
      <xdr:colOff>275359</xdr:colOff>
      <xdr:row>0</xdr:row>
      <xdr:rowOff>591416</xdr:rowOff>
    </xdr:to>
    <xdr:pic>
      <xdr:nvPicPr>
        <xdr:cNvPr id="3" name="Imagen 3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09" y="86591"/>
          <a:ext cx="14097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20782</xdr:colOff>
      <xdr:row>39</xdr:row>
      <xdr:rowOff>34635</xdr:rowOff>
    </xdr:from>
    <xdr:to>
      <xdr:col>21</xdr:col>
      <xdr:colOff>458931</xdr:colOff>
      <xdr:row>39</xdr:row>
      <xdr:rowOff>588819</xdr:rowOff>
    </xdr:to>
    <xdr:sp macro="" textlink="">
      <xdr:nvSpPr>
        <xdr:cNvPr id="4" name="6 Rectángulo redondead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20782" y="8083260"/>
          <a:ext cx="11039474" cy="554184"/>
        </a:xfrm>
        <a:prstGeom prst="roundRect">
          <a:avLst>
            <a:gd name="adj" fmla="val 16667"/>
          </a:avLst>
        </a:prstGeom>
        <a:solidFill>
          <a:schemeClr val="accent2">
            <a:lumMod val="75000"/>
          </a:schemeClr>
        </a:solidFill>
        <a:ln w="9525" algn="ctr">
          <a:solidFill>
            <a:srgbClr val="000000"/>
          </a:solidFill>
          <a:round/>
          <a:headEnd/>
          <a:tailEnd/>
        </a:ln>
      </xdr:spPr>
      <xdr:txBody>
        <a:bodyPr/>
        <a:lstStyle/>
        <a:p>
          <a:pPr algn="ctr"/>
          <a:r>
            <a:rPr lang="es-MX" sz="10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ABANDONO</a:t>
          </a:r>
          <a:r>
            <a:rPr lang="es-MX" sz="10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 ESCOLAR Y RETENCIÓN </a:t>
          </a:r>
          <a:r>
            <a:rPr lang="es-MX" sz="10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 EN EDUCACIÓN</a:t>
          </a:r>
          <a:r>
            <a:rPr lang="es-MX" sz="10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 MEDIA SUPERIOR </a:t>
          </a:r>
          <a:r>
            <a:rPr lang="es-MX" sz="1100" b="1">
              <a:solidFill>
                <a:schemeClr val="bg1"/>
              </a:solidFill>
              <a:latin typeface="+mn-lt"/>
              <a:ea typeface="+mn-ea"/>
              <a:cs typeface="+mn-cs"/>
            </a:rPr>
            <a:t>SEGUN GÉNERO </a:t>
          </a:r>
          <a:endParaRPr lang="es-MX" sz="1000" b="1">
            <a:solidFill>
              <a:schemeClr val="bg1"/>
            </a:solidFill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 POR </a:t>
          </a:r>
          <a:r>
            <a:rPr lang="es-MX" sz="10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SERVICIO</a:t>
          </a:r>
          <a:endParaRPr lang="es-MX" sz="1000" b="1">
            <a:solidFill>
              <a:schemeClr val="bg1"/>
            </a:solidFill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 </a:t>
          </a:r>
          <a:r>
            <a:rPr lang="es-MX" sz="1000" b="0" i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CICLO ESCOLAR 2017-2018 (PRELIMINAR)</a:t>
          </a:r>
        </a:p>
      </xdr:txBody>
    </xdr:sp>
    <xdr:clientData/>
  </xdr:twoCellAnchor>
  <xdr:oneCellAnchor>
    <xdr:from>
      <xdr:col>0</xdr:col>
      <xdr:colOff>103909</xdr:colOff>
      <xdr:row>39</xdr:row>
      <xdr:rowOff>86591</xdr:rowOff>
    </xdr:from>
    <xdr:ext cx="1409700" cy="504825"/>
    <xdr:pic>
      <xdr:nvPicPr>
        <xdr:cNvPr id="5" name="Imagen 3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09" y="8135216"/>
          <a:ext cx="14097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20782</xdr:colOff>
      <xdr:row>74</xdr:row>
      <xdr:rowOff>34635</xdr:rowOff>
    </xdr:from>
    <xdr:to>
      <xdr:col>21</xdr:col>
      <xdr:colOff>458931</xdr:colOff>
      <xdr:row>74</xdr:row>
      <xdr:rowOff>588819</xdr:rowOff>
    </xdr:to>
    <xdr:sp macro="" textlink="">
      <xdr:nvSpPr>
        <xdr:cNvPr id="6" name="6 Rectángulo redondead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20782" y="16112835"/>
          <a:ext cx="11039474" cy="554184"/>
        </a:xfrm>
        <a:prstGeom prst="roundRect">
          <a:avLst>
            <a:gd name="adj" fmla="val 16667"/>
          </a:avLst>
        </a:prstGeom>
        <a:solidFill>
          <a:schemeClr val="accent2">
            <a:lumMod val="75000"/>
          </a:schemeClr>
        </a:solidFill>
        <a:ln w="9525" algn="ctr">
          <a:solidFill>
            <a:srgbClr val="000000"/>
          </a:solidFill>
          <a:round/>
          <a:headEnd/>
          <a:tailEnd/>
        </a:ln>
      </xdr:spPr>
      <xdr:txBody>
        <a:bodyPr/>
        <a:lstStyle/>
        <a:p>
          <a:pPr algn="ctr"/>
          <a:r>
            <a:rPr lang="es-MX" sz="10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ABANDONO</a:t>
          </a:r>
          <a:r>
            <a:rPr lang="es-MX" sz="10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 ESCOLAR Y RETENCIÓN </a:t>
          </a:r>
          <a:r>
            <a:rPr lang="es-MX" sz="10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 EN EDUCACIÓN</a:t>
          </a:r>
          <a:r>
            <a:rPr lang="es-MX" sz="10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 SUPERIOR </a:t>
          </a:r>
          <a:r>
            <a:rPr lang="es-MX" sz="1100" b="1">
              <a:solidFill>
                <a:schemeClr val="bg1"/>
              </a:solidFill>
              <a:latin typeface="+mn-lt"/>
              <a:ea typeface="+mn-ea"/>
              <a:cs typeface="+mn-cs"/>
            </a:rPr>
            <a:t>SEGUN GÉNERO </a:t>
          </a:r>
          <a:endParaRPr lang="es-MX" sz="1000" b="1">
            <a:solidFill>
              <a:schemeClr val="bg1"/>
            </a:solidFill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 POR </a:t>
          </a:r>
          <a:r>
            <a:rPr lang="es-MX" sz="10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SERVICIO</a:t>
          </a:r>
          <a:endParaRPr lang="es-MX" sz="1000" b="1">
            <a:solidFill>
              <a:schemeClr val="bg1"/>
            </a:solidFill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 </a:t>
          </a:r>
          <a:r>
            <a:rPr lang="es-MX" sz="1000" b="0" i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CICLO ESCOLAR 2017-2018</a:t>
          </a:r>
          <a:r>
            <a:rPr lang="es-MX" sz="1000" b="0" i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 (PRELIMINAR)</a:t>
          </a:r>
          <a:endParaRPr lang="es-MX" sz="1000" b="0" i="1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8"/>
  <sheetViews>
    <sheetView tabSelected="1" topLeftCell="A40" zoomScaleNormal="100" zoomScaleSheetLayoutView="80" workbookViewId="0">
      <selection activeCell="J8" sqref="J8"/>
    </sheetView>
  </sheetViews>
  <sheetFormatPr defaultColWidth="11.42578125" defaultRowHeight="11.25"/>
  <cols>
    <col min="1" max="1" width="18.5703125" style="1" customWidth="1"/>
    <col min="2" max="2" width="9.5703125" style="1" bestFit="1" customWidth="1"/>
    <col min="3" max="3" width="7" style="2" customWidth="1"/>
    <col min="4" max="4" width="7.140625" style="2" customWidth="1"/>
    <col min="5" max="5" width="6.42578125" style="2" bestFit="1" customWidth="1"/>
    <col min="6" max="6" width="7.42578125" style="2" customWidth="1"/>
    <col min="7" max="7" width="7" style="2" customWidth="1"/>
    <col min="8" max="8" width="6.42578125" style="2" bestFit="1" customWidth="1"/>
    <col min="9" max="9" width="7.5703125" style="2" customWidth="1"/>
    <col min="10" max="10" width="8.140625" style="2" customWidth="1"/>
    <col min="11" max="11" width="7.42578125" style="2" bestFit="1" customWidth="1"/>
    <col min="12" max="12" width="7.140625" style="2" customWidth="1"/>
    <col min="13" max="13" width="7.7109375" style="2" customWidth="1"/>
    <col min="14" max="14" width="5.5703125" style="4" customWidth="1"/>
    <col min="15" max="15" width="7.140625" style="4" customWidth="1"/>
    <col min="16" max="16" width="6.7109375" style="4" customWidth="1"/>
    <col min="17" max="17" width="6.42578125" style="4" bestFit="1" customWidth="1"/>
    <col min="18" max="18" width="7.42578125" style="4" customWidth="1"/>
    <col min="19" max="19" width="7" style="4" customWidth="1"/>
    <col min="20" max="20" width="6" style="3" customWidth="1"/>
    <col min="21" max="21" width="7.7109375" style="3" customWidth="1"/>
    <col min="22" max="22" width="7.140625" style="3" customWidth="1"/>
    <col min="23" max="16384" width="11.42578125" style="3"/>
  </cols>
  <sheetData>
    <row r="1" spans="1:22" ht="58.9" customHeight="1"/>
    <row r="2" spans="1:22" ht="44.25" customHeight="1">
      <c r="A2" s="69" t="s">
        <v>0</v>
      </c>
      <c r="B2" s="70" t="s">
        <v>1</v>
      </c>
      <c r="C2" s="71"/>
      <c r="D2" s="72"/>
      <c r="E2" s="70" t="s">
        <v>2</v>
      </c>
      <c r="F2" s="71"/>
      <c r="G2" s="72"/>
      <c r="H2" s="70" t="s">
        <v>3</v>
      </c>
      <c r="I2" s="71"/>
      <c r="J2" s="72"/>
      <c r="K2" s="70" t="s">
        <v>4</v>
      </c>
      <c r="L2" s="71"/>
      <c r="M2" s="72"/>
      <c r="N2" s="59" t="s">
        <v>5</v>
      </c>
      <c r="O2" s="60"/>
      <c r="P2" s="61"/>
      <c r="Q2" s="59" t="s">
        <v>6</v>
      </c>
      <c r="R2" s="60"/>
      <c r="S2" s="61"/>
      <c r="T2" s="59" t="s">
        <v>7</v>
      </c>
      <c r="U2" s="60"/>
      <c r="V2" s="61"/>
    </row>
    <row r="3" spans="1:22" ht="16.5" customHeight="1">
      <c r="A3" s="69"/>
      <c r="B3" s="58" t="s">
        <v>8</v>
      </c>
      <c r="C3" s="53" t="s">
        <v>9</v>
      </c>
      <c r="D3" s="53" t="s">
        <v>10</v>
      </c>
      <c r="E3" s="53" t="s">
        <v>8</v>
      </c>
      <c r="F3" s="53" t="s">
        <v>9</v>
      </c>
      <c r="G3" s="53" t="s">
        <v>10</v>
      </c>
      <c r="H3" s="53" t="s">
        <v>8</v>
      </c>
      <c r="I3" s="53" t="s">
        <v>9</v>
      </c>
      <c r="J3" s="53" t="s">
        <v>10</v>
      </c>
      <c r="K3" s="53" t="s">
        <v>8</v>
      </c>
      <c r="L3" s="53" t="s">
        <v>9</v>
      </c>
      <c r="M3" s="53" t="s">
        <v>10</v>
      </c>
      <c r="N3" s="53" t="s">
        <v>8</v>
      </c>
      <c r="O3" s="53" t="s">
        <v>9</v>
      </c>
      <c r="P3" s="53" t="s">
        <v>10</v>
      </c>
      <c r="Q3" s="53" t="s">
        <v>8</v>
      </c>
      <c r="R3" s="53" t="s">
        <v>9</v>
      </c>
      <c r="S3" s="53" t="s">
        <v>10</v>
      </c>
      <c r="T3" s="53" t="s">
        <v>8</v>
      </c>
      <c r="U3" s="53" t="s">
        <v>9</v>
      </c>
      <c r="V3" s="53" t="s">
        <v>10</v>
      </c>
    </row>
    <row r="4" spans="1:22" ht="12" customHeight="1">
      <c r="A4" s="8"/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10"/>
      <c r="Q4" s="11"/>
      <c r="R4" s="11"/>
      <c r="S4" s="11"/>
    </row>
    <row r="5" spans="1:22" ht="13.5" customHeight="1">
      <c r="A5" s="37" t="s">
        <v>11</v>
      </c>
      <c r="B5" s="38">
        <f>C5+D5</f>
        <v>424804</v>
      </c>
      <c r="C5" s="38">
        <f>C7+C12</f>
        <v>217786</v>
      </c>
      <c r="D5" s="38">
        <f t="shared" ref="D5:M5" si="0">D7+D12</f>
        <v>207018</v>
      </c>
      <c r="E5" s="38">
        <f t="shared" si="0"/>
        <v>88343</v>
      </c>
      <c r="F5" s="38">
        <f t="shared" si="0"/>
        <v>44940</v>
      </c>
      <c r="G5" s="38">
        <f t="shared" si="0"/>
        <v>43403</v>
      </c>
      <c r="H5" s="38">
        <f t="shared" si="0"/>
        <v>93758</v>
      </c>
      <c r="I5" s="38">
        <f t="shared" si="0"/>
        <v>47797</v>
      </c>
      <c r="J5" s="38">
        <f t="shared" si="0"/>
        <v>45961</v>
      </c>
      <c r="K5" s="38">
        <f t="shared" si="0"/>
        <v>426265</v>
      </c>
      <c r="L5" s="38">
        <f t="shared" si="0"/>
        <v>218265</v>
      </c>
      <c r="M5" s="38">
        <f t="shared" si="0"/>
        <v>208000</v>
      </c>
      <c r="N5" s="39">
        <f>(1-(((C5+D5)-(I5+J5)+(F5+G5))/(L5+M5)))*100</f>
        <v>1.613081064595967</v>
      </c>
      <c r="O5" s="39">
        <f>(1-(C5-I5+F5)/L5)*100</f>
        <v>1.5284172909078464</v>
      </c>
      <c r="P5" s="39">
        <f>(1-(D5-J5+G5)/M5)*100</f>
        <v>1.7019230769230731</v>
      </c>
      <c r="Q5" s="38">
        <f>(L5+M5)-((C5+D5)+(F5+G5)-(I5+J5))</f>
        <v>6876</v>
      </c>
      <c r="R5" s="38">
        <f>L5-(C5+F5-I5)</f>
        <v>3336</v>
      </c>
      <c r="S5" s="38">
        <f>M5-(D5+G5-J5)</f>
        <v>3540</v>
      </c>
      <c r="T5" s="39">
        <f>ROUND(100-(N5),1)</f>
        <v>98.4</v>
      </c>
      <c r="U5" s="39">
        <f>ROUND(100-(O5),1)</f>
        <v>98.5</v>
      </c>
      <c r="V5" s="39">
        <f>ROUND(100-(P5),1)</f>
        <v>98.3</v>
      </c>
    </row>
    <row r="6" spans="1:22" ht="24" customHeight="1">
      <c r="A6" s="12"/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5"/>
      <c r="O6" s="15"/>
      <c r="P6" s="15"/>
      <c r="Q6" s="14"/>
      <c r="R6" s="14"/>
      <c r="S6" s="14"/>
      <c r="T6" s="16"/>
      <c r="U6" s="16"/>
      <c r="V6" s="16"/>
    </row>
    <row r="7" spans="1:22" ht="17.45" customHeight="1">
      <c r="A7" s="40" t="s">
        <v>12</v>
      </c>
      <c r="B7" s="41">
        <f>C7+D7</f>
        <v>288980</v>
      </c>
      <c r="C7" s="41">
        <f>SUM(C8:C10)</f>
        <v>148097</v>
      </c>
      <c r="D7" s="41">
        <f t="shared" ref="D7:M7" si="1">SUM(D8:D10)</f>
        <v>140883</v>
      </c>
      <c r="E7" s="41">
        <f>F7+G7</f>
        <v>47091</v>
      </c>
      <c r="F7" s="41">
        <f t="shared" si="1"/>
        <v>23987</v>
      </c>
      <c r="G7" s="41">
        <f t="shared" si="1"/>
        <v>23104</v>
      </c>
      <c r="H7" s="41">
        <f>I7+J7</f>
        <v>47615</v>
      </c>
      <c r="I7" s="41">
        <f>SUM(I8:I10)</f>
        <v>24038</v>
      </c>
      <c r="J7" s="41">
        <f>SUM(J8:J10)</f>
        <v>23577</v>
      </c>
      <c r="K7" s="41">
        <f>L7+M7</f>
        <v>291258</v>
      </c>
      <c r="L7" s="41">
        <f t="shared" si="1"/>
        <v>149153</v>
      </c>
      <c r="M7" s="41">
        <f t="shared" si="1"/>
        <v>142105</v>
      </c>
      <c r="N7" s="42">
        <f>(1-(((C7+D7)-(I7+J7)+(F7+G7))/(L7+M7)))*100</f>
        <v>0.96203366087798114</v>
      </c>
      <c r="O7" s="42">
        <f>(1-(C7-I7+F7)/L7)*100</f>
        <v>0.74219090464153759</v>
      </c>
      <c r="P7" s="42">
        <f>(1-(D7-J7+G7)/M7)*100</f>
        <v>1.1927799866295996</v>
      </c>
      <c r="Q7" s="41">
        <f t="shared" ref="Q7:Q16" si="2">(L7+M7)-((C7+D7)+(F7+G7)-(I7+J7))</f>
        <v>2802</v>
      </c>
      <c r="R7" s="41">
        <f t="shared" ref="R7:S16" si="3">L7-(C7+F7-I7)</f>
        <v>1107</v>
      </c>
      <c r="S7" s="41">
        <f t="shared" si="3"/>
        <v>1695</v>
      </c>
      <c r="T7" s="42">
        <f t="shared" ref="T7:V16" si="4">ROUND(100-(N7),1)</f>
        <v>99</v>
      </c>
      <c r="U7" s="42">
        <f>ROUND(100-(O7),1)</f>
        <v>99.3</v>
      </c>
      <c r="V7" s="42">
        <f t="shared" si="4"/>
        <v>98.8</v>
      </c>
    </row>
    <row r="8" spans="1:22" ht="33.6" customHeight="1">
      <c r="A8" s="17" t="s">
        <v>13</v>
      </c>
      <c r="B8" s="18">
        <f t="shared" ref="B8:B10" si="5">C8+D8</f>
        <v>278896</v>
      </c>
      <c r="C8" s="18">
        <v>142901</v>
      </c>
      <c r="D8" s="18">
        <v>135995</v>
      </c>
      <c r="E8" s="18">
        <f>F8+G8</f>
        <v>45568</v>
      </c>
      <c r="F8" s="18">
        <v>23196</v>
      </c>
      <c r="G8" s="18">
        <v>22372</v>
      </c>
      <c r="H8" s="19">
        <f t="shared" ref="H8:H10" si="6">I8+J8</f>
        <v>45872</v>
      </c>
      <c r="I8" s="18">
        <v>23153</v>
      </c>
      <c r="J8" s="18">
        <v>22719</v>
      </c>
      <c r="K8" s="18">
        <f t="shared" ref="K8:K16" si="7">L8+M8</f>
        <v>281313</v>
      </c>
      <c r="L8" s="18">
        <v>143968</v>
      </c>
      <c r="M8" s="18">
        <v>137345</v>
      </c>
      <c r="N8" s="20">
        <f t="shared" ref="N8:N16" si="8">(1-(((C8+D8)-(I8+J8)+(F8+G8))/(L8+M8)))*100</f>
        <v>0.96725000266606465</v>
      </c>
      <c r="O8" s="20">
        <f t="shared" ref="O8:P16" si="9">(1-(C8-I8+F8)/L8)*100</f>
        <v>0.71126917092687592</v>
      </c>
      <c r="P8" s="20">
        <f t="shared" si="9"/>
        <v>1.2355746477847762</v>
      </c>
      <c r="Q8" s="18">
        <f t="shared" si="2"/>
        <v>2721</v>
      </c>
      <c r="R8" s="18">
        <f t="shared" si="3"/>
        <v>1024</v>
      </c>
      <c r="S8" s="18">
        <f t="shared" si="3"/>
        <v>1697</v>
      </c>
      <c r="T8" s="21">
        <f t="shared" si="4"/>
        <v>99</v>
      </c>
      <c r="U8" s="21">
        <f t="shared" si="4"/>
        <v>99.3</v>
      </c>
      <c r="V8" s="21">
        <f t="shared" si="4"/>
        <v>98.8</v>
      </c>
    </row>
    <row r="9" spans="1:22" ht="12">
      <c r="A9" s="22" t="s">
        <v>14</v>
      </c>
      <c r="B9" s="23">
        <f t="shared" si="5"/>
        <v>8054</v>
      </c>
      <c r="C9" s="18">
        <v>4151</v>
      </c>
      <c r="D9" s="18">
        <v>3903</v>
      </c>
      <c r="E9" s="18">
        <f t="shared" ref="E9:E10" si="10">F9+G9</f>
        <v>1241</v>
      </c>
      <c r="F9" s="18">
        <v>657</v>
      </c>
      <c r="G9" s="18">
        <v>584</v>
      </c>
      <c r="H9" s="18">
        <f t="shared" si="6"/>
        <v>1354</v>
      </c>
      <c r="I9" s="18">
        <v>701</v>
      </c>
      <c r="J9" s="18">
        <v>653</v>
      </c>
      <c r="K9" s="18">
        <f t="shared" si="7"/>
        <v>7947</v>
      </c>
      <c r="L9" s="18">
        <v>4136</v>
      </c>
      <c r="M9" s="18">
        <v>3811</v>
      </c>
      <c r="N9" s="24">
        <f t="shared" si="8"/>
        <v>7.5500188750476926E-2</v>
      </c>
      <c r="O9" s="24">
        <f t="shared" si="9"/>
        <v>0.70116054158607666</v>
      </c>
      <c r="P9" s="24">
        <f t="shared" si="9"/>
        <v>-0.60351613749671795</v>
      </c>
      <c r="Q9" s="23">
        <f t="shared" si="2"/>
        <v>6</v>
      </c>
      <c r="R9" s="23">
        <f t="shared" si="3"/>
        <v>29</v>
      </c>
      <c r="S9" s="23">
        <f t="shared" si="3"/>
        <v>-23</v>
      </c>
      <c r="T9" s="21">
        <f t="shared" si="4"/>
        <v>99.9</v>
      </c>
      <c r="U9" s="21">
        <f t="shared" si="4"/>
        <v>99.3</v>
      </c>
      <c r="V9" s="21">
        <f t="shared" si="4"/>
        <v>100.6</v>
      </c>
    </row>
    <row r="10" spans="1:22" ht="33.6" customHeight="1">
      <c r="A10" s="17" t="s">
        <v>15</v>
      </c>
      <c r="B10" s="18">
        <f t="shared" si="5"/>
        <v>2030</v>
      </c>
      <c r="C10" s="18">
        <v>1045</v>
      </c>
      <c r="D10" s="18">
        <v>985</v>
      </c>
      <c r="E10" s="18">
        <f t="shared" si="10"/>
        <v>282</v>
      </c>
      <c r="F10" s="18">
        <v>134</v>
      </c>
      <c r="G10" s="18">
        <v>148</v>
      </c>
      <c r="H10" s="18">
        <f t="shared" si="6"/>
        <v>389</v>
      </c>
      <c r="I10" s="18">
        <v>184</v>
      </c>
      <c r="J10" s="18">
        <v>205</v>
      </c>
      <c r="K10" s="18">
        <f t="shared" si="7"/>
        <v>1998</v>
      </c>
      <c r="L10" s="18">
        <v>1049</v>
      </c>
      <c r="M10" s="18">
        <v>949</v>
      </c>
      <c r="N10" s="20">
        <f t="shared" si="8"/>
        <v>3.7537537537537524</v>
      </c>
      <c r="O10" s="20">
        <f t="shared" si="9"/>
        <v>5.14775977121068</v>
      </c>
      <c r="P10" s="20">
        <f t="shared" si="9"/>
        <v>2.2128556375131669</v>
      </c>
      <c r="Q10" s="18">
        <f t="shared" si="2"/>
        <v>75</v>
      </c>
      <c r="R10" s="18">
        <f t="shared" si="3"/>
        <v>54</v>
      </c>
      <c r="S10" s="18">
        <f t="shared" si="3"/>
        <v>21</v>
      </c>
      <c r="T10" s="21">
        <f t="shared" si="4"/>
        <v>96.2</v>
      </c>
      <c r="U10" s="21">
        <f t="shared" si="4"/>
        <v>94.9</v>
      </c>
      <c r="V10" s="21">
        <f t="shared" si="4"/>
        <v>97.8</v>
      </c>
    </row>
    <row r="11" spans="1:22" ht="15" customHeight="1">
      <c r="A11" s="25"/>
      <c r="B11" s="18"/>
      <c r="C11" s="18"/>
      <c r="D11" s="18"/>
      <c r="E11" s="18"/>
      <c r="F11" s="18"/>
      <c r="G11" s="18"/>
      <c r="H11" s="18"/>
      <c r="I11" s="18"/>
      <c r="J11" s="18"/>
      <c r="K11" s="18">
        <f t="shared" si="7"/>
        <v>0</v>
      </c>
      <c r="L11" s="18"/>
      <c r="M11" s="18"/>
      <c r="N11" s="20"/>
      <c r="O11" s="20"/>
      <c r="P11" s="20"/>
      <c r="Q11" s="18">
        <f t="shared" si="2"/>
        <v>0</v>
      </c>
      <c r="R11" s="18">
        <f t="shared" si="3"/>
        <v>0</v>
      </c>
      <c r="S11" s="18">
        <f t="shared" si="3"/>
        <v>0</v>
      </c>
      <c r="T11" s="16"/>
      <c r="U11" s="16"/>
      <c r="V11" s="16"/>
    </row>
    <row r="12" spans="1:22" ht="16.899999999999999" customHeight="1">
      <c r="A12" s="40" t="s">
        <v>16</v>
      </c>
      <c r="B12" s="43">
        <f t="shared" ref="B12:B16" si="11">C12+D12</f>
        <v>135824</v>
      </c>
      <c r="C12" s="43">
        <f>SUM(C13:C16)</f>
        <v>69689</v>
      </c>
      <c r="D12" s="43">
        <f t="shared" ref="D12:M12" si="12">SUM(D13:D16)</f>
        <v>66135</v>
      </c>
      <c r="E12" s="41">
        <f>F12+G12</f>
        <v>41252</v>
      </c>
      <c r="F12" s="41">
        <f t="shared" si="12"/>
        <v>20953</v>
      </c>
      <c r="G12" s="41">
        <f t="shared" si="12"/>
        <v>20299</v>
      </c>
      <c r="H12" s="41">
        <f>I12+J12</f>
        <v>46143</v>
      </c>
      <c r="I12" s="41">
        <f t="shared" si="12"/>
        <v>23759</v>
      </c>
      <c r="J12" s="41">
        <f t="shared" si="12"/>
        <v>22384</v>
      </c>
      <c r="K12" s="41">
        <f t="shared" si="7"/>
        <v>135007</v>
      </c>
      <c r="L12" s="41">
        <f t="shared" si="12"/>
        <v>69112</v>
      </c>
      <c r="M12" s="41">
        <f t="shared" si="12"/>
        <v>65895</v>
      </c>
      <c r="N12" s="42">
        <f t="shared" si="8"/>
        <v>3.0176213085247428</v>
      </c>
      <c r="O12" s="42">
        <f t="shared" si="9"/>
        <v>3.2251996758884127</v>
      </c>
      <c r="P12" s="42">
        <f t="shared" si="9"/>
        <v>2.7999089460505333</v>
      </c>
      <c r="Q12" s="41">
        <f t="shared" si="2"/>
        <v>4074</v>
      </c>
      <c r="R12" s="41">
        <f t="shared" si="3"/>
        <v>2229</v>
      </c>
      <c r="S12" s="41">
        <f t="shared" si="3"/>
        <v>1845</v>
      </c>
      <c r="T12" s="42">
        <f t="shared" si="4"/>
        <v>97</v>
      </c>
      <c r="U12" s="42">
        <f t="shared" si="4"/>
        <v>96.8</v>
      </c>
      <c r="V12" s="42">
        <f t="shared" si="4"/>
        <v>97.2</v>
      </c>
    </row>
    <row r="13" spans="1:22" ht="26.45" customHeight="1">
      <c r="A13" s="17" t="s">
        <v>13</v>
      </c>
      <c r="B13" s="26">
        <f t="shared" si="11"/>
        <v>47895</v>
      </c>
      <c r="C13" s="26">
        <v>24500</v>
      </c>
      <c r="D13" s="26">
        <v>23395</v>
      </c>
      <c r="E13" s="18">
        <f t="shared" ref="E13:E16" si="13">F13+G13</f>
        <v>14435</v>
      </c>
      <c r="F13" s="18">
        <v>7323</v>
      </c>
      <c r="G13" s="18">
        <v>7112</v>
      </c>
      <c r="H13" s="18">
        <f t="shared" ref="H13:H16" si="14">I13+J13</f>
        <v>16287</v>
      </c>
      <c r="I13" s="18">
        <v>8347</v>
      </c>
      <c r="J13" s="18">
        <v>7940</v>
      </c>
      <c r="K13" s="18">
        <f>L13+M13</f>
        <v>47156</v>
      </c>
      <c r="L13" s="18">
        <v>24018</v>
      </c>
      <c r="M13" s="18">
        <v>23138</v>
      </c>
      <c r="N13" s="24">
        <f t="shared" si="8"/>
        <v>2.3602510815166733</v>
      </c>
      <c r="O13" s="24">
        <f t="shared" si="9"/>
        <v>2.2566408526938142</v>
      </c>
      <c r="P13" s="24">
        <f t="shared" si="9"/>
        <v>2.4678018843460992</v>
      </c>
      <c r="Q13" s="23">
        <f t="shared" si="2"/>
        <v>1113</v>
      </c>
      <c r="R13" s="23">
        <f t="shared" si="3"/>
        <v>542</v>
      </c>
      <c r="S13" s="23">
        <f t="shared" si="3"/>
        <v>571</v>
      </c>
      <c r="T13" s="21">
        <f t="shared" si="4"/>
        <v>97.6</v>
      </c>
      <c r="U13" s="21">
        <f t="shared" si="4"/>
        <v>97.7</v>
      </c>
      <c r="V13" s="21">
        <f t="shared" si="4"/>
        <v>97.5</v>
      </c>
    </row>
    <row r="14" spans="1:22" ht="12">
      <c r="A14" s="22" t="s">
        <v>17</v>
      </c>
      <c r="B14" s="27">
        <f t="shared" si="11"/>
        <v>50941</v>
      </c>
      <c r="C14" s="26">
        <v>26425</v>
      </c>
      <c r="D14" s="26">
        <v>24516</v>
      </c>
      <c r="E14" s="18">
        <f t="shared" si="13"/>
        <v>15518</v>
      </c>
      <c r="F14" s="18">
        <v>8067</v>
      </c>
      <c r="G14" s="18">
        <v>7451</v>
      </c>
      <c r="H14" s="18">
        <f t="shared" si="14"/>
        <v>17222</v>
      </c>
      <c r="I14" s="18">
        <v>8892</v>
      </c>
      <c r="J14" s="18">
        <v>8330</v>
      </c>
      <c r="K14" s="18">
        <f t="shared" si="7"/>
        <v>50715</v>
      </c>
      <c r="L14" s="18">
        <v>26384</v>
      </c>
      <c r="M14" s="18">
        <v>24331</v>
      </c>
      <c r="N14" s="24">
        <f t="shared" si="8"/>
        <v>2.9143251503499945</v>
      </c>
      <c r="O14" s="24">
        <f t="shared" si="9"/>
        <v>2.9714978775015166</v>
      </c>
      <c r="P14" s="24">
        <f t="shared" si="9"/>
        <v>2.8523283054539439</v>
      </c>
      <c r="Q14" s="23">
        <f t="shared" si="2"/>
        <v>1478</v>
      </c>
      <c r="R14" s="23">
        <f t="shared" si="3"/>
        <v>784</v>
      </c>
      <c r="S14" s="23">
        <f t="shared" si="3"/>
        <v>694</v>
      </c>
      <c r="T14" s="21">
        <f t="shared" si="4"/>
        <v>97.1</v>
      </c>
      <c r="U14" s="21">
        <f t="shared" si="4"/>
        <v>97</v>
      </c>
      <c r="V14" s="21">
        <f t="shared" si="4"/>
        <v>97.1</v>
      </c>
    </row>
    <row r="15" spans="1:22" ht="30" customHeight="1">
      <c r="A15" s="22" t="s">
        <v>18</v>
      </c>
      <c r="B15" s="27">
        <f t="shared" si="11"/>
        <v>36317</v>
      </c>
      <c r="C15" s="26">
        <v>18400</v>
      </c>
      <c r="D15" s="26">
        <v>17917</v>
      </c>
      <c r="E15" s="18">
        <f t="shared" si="13"/>
        <v>11126</v>
      </c>
      <c r="F15" s="18">
        <v>5468</v>
      </c>
      <c r="G15" s="18">
        <v>5658</v>
      </c>
      <c r="H15" s="18">
        <f t="shared" si="14"/>
        <v>12378</v>
      </c>
      <c r="I15" s="18">
        <v>6382</v>
      </c>
      <c r="J15" s="18">
        <v>5996</v>
      </c>
      <c r="K15" s="18">
        <f t="shared" si="7"/>
        <v>36532</v>
      </c>
      <c r="L15" s="18">
        <v>18383</v>
      </c>
      <c r="M15" s="18">
        <v>18149</v>
      </c>
      <c r="N15" s="24">
        <f t="shared" si="8"/>
        <v>4.0156575057483828</v>
      </c>
      <c r="O15" s="24">
        <f t="shared" si="9"/>
        <v>4.8795082413099049</v>
      </c>
      <c r="P15" s="24">
        <f t="shared" si="9"/>
        <v>3.1406689073778193</v>
      </c>
      <c r="Q15" s="23">
        <f t="shared" si="2"/>
        <v>1467</v>
      </c>
      <c r="R15" s="23">
        <f t="shared" si="3"/>
        <v>897</v>
      </c>
      <c r="S15" s="23">
        <f t="shared" si="3"/>
        <v>570</v>
      </c>
      <c r="T15" s="21">
        <f t="shared" si="4"/>
        <v>96</v>
      </c>
      <c r="U15" s="21">
        <f t="shared" si="4"/>
        <v>95.1</v>
      </c>
      <c r="V15" s="21">
        <f t="shared" si="4"/>
        <v>96.9</v>
      </c>
    </row>
    <row r="16" spans="1:22" ht="12">
      <c r="A16" s="22" t="s">
        <v>15</v>
      </c>
      <c r="B16" s="27">
        <f t="shared" si="11"/>
        <v>671</v>
      </c>
      <c r="C16" s="26">
        <v>364</v>
      </c>
      <c r="D16" s="26">
        <v>307</v>
      </c>
      <c r="E16" s="18">
        <f t="shared" si="13"/>
        <v>173</v>
      </c>
      <c r="F16" s="18">
        <v>95</v>
      </c>
      <c r="G16" s="18">
        <v>78</v>
      </c>
      <c r="H16" s="18">
        <f t="shared" si="14"/>
        <v>256</v>
      </c>
      <c r="I16" s="18">
        <v>138</v>
      </c>
      <c r="J16" s="18">
        <v>118</v>
      </c>
      <c r="K16" s="18">
        <f t="shared" si="7"/>
        <v>604</v>
      </c>
      <c r="L16" s="18">
        <v>327</v>
      </c>
      <c r="M16" s="18">
        <v>277</v>
      </c>
      <c r="N16" s="24">
        <f t="shared" si="8"/>
        <v>2.6490066225165587</v>
      </c>
      <c r="O16" s="24">
        <f t="shared" si="9"/>
        <v>1.834862385321101</v>
      </c>
      <c r="P16" s="24">
        <f t="shared" si="9"/>
        <v>3.6101083032490933</v>
      </c>
      <c r="Q16" s="23">
        <f t="shared" si="2"/>
        <v>16</v>
      </c>
      <c r="R16" s="23">
        <f t="shared" si="3"/>
        <v>6</v>
      </c>
      <c r="S16" s="23">
        <f t="shared" si="3"/>
        <v>10</v>
      </c>
      <c r="T16" s="21">
        <f t="shared" si="4"/>
        <v>97.4</v>
      </c>
      <c r="U16" s="21">
        <f t="shared" si="4"/>
        <v>98.2</v>
      </c>
      <c r="V16" s="21">
        <f t="shared" si="4"/>
        <v>96.4</v>
      </c>
    </row>
    <row r="17" spans="1:22" ht="15" customHeight="1">
      <c r="A17" s="28"/>
      <c r="B17" s="29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1"/>
      <c r="O17" s="31"/>
      <c r="P17" s="31"/>
      <c r="Q17" s="31"/>
      <c r="R17" s="31"/>
      <c r="S17" s="31"/>
      <c r="T17" s="6"/>
      <c r="U17" s="6"/>
      <c r="V17" s="6"/>
    </row>
    <row r="18" spans="1:22" ht="4.5" customHeight="1">
      <c r="A18" s="7"/>
      <c r="B18" s="5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3"/>
      <c r="O18" s="33"/>
      <c r="P18" s="33"/>
      <c r="Q18" s="33"/>
      <c r="R18" s="33"/>
      <c r="S18" s="33"/>
    </row>
    <row r="19" spans="1:22" s="35" customFormat="1" ht="12">
      <c r="A19" s="34" t="s">
        <v>19</v>
      </c>
      <c r="B19" s="34"/>
    </row>
    <row r="20" spans="1:22" s="35" customFormat="1" ht="12">
      <c r="A20" s="36" t="s">
        <v>20</v>
      </c>
      <c r="B20" s="36"/>
    </row>
    <row r="21" spans="1:22" s="35" customFormat="1" ht="12">
      <c r="A21" s="36" t="s">
        <v>21</v>
      </c>
      <c r="B21" s="36"/>
    </row>
    <row r="22" spans="1:22">
      <c r="A22" s="54"/>
    </row>
    <row r="40" spans="1:22" ht="58.9" customHeight="1"/>
    <row r="41" spans="1:22" ht="45" customHeight="1">
      <c r="A41" s="62" t="s">
        <v>0</v>
      </c>
      <c r="B41" s="63" t="s">
        <v>1</v>
      </c>
      <c r="C41" s="64"/>
      <c r="D41" s="65"/>
      <c r="E41" s="63" t="s">
        <v>2</v>
      </c>
      <c r="F41" s="64"/>
      <c r="G41" s="65"/>
      <c r="H41" s="63" t="s">
        <v>3</v>
      </c>
      <c r="I41" s="64"/>
      <c r="J41" s="65"/>
      <c r="K41" s="63" t="s">
        <v>4</v>
      </c>
      <c r="L41" s="64"/>
      <c r="M41" s="65"/>
      <c r="N41" s="66" t="s">
        <v>5</v>
      </c>
      <c r="O41" s="67"/>
      <c r="P41" s="68"/>
      <c r="Q41" s="66" t="s">
        <v>6</v>
      </c>
      <c r="R41" s="67"/>
      <c r="S41" s="68"/>
      <c r="T41" s="66" t="s">
        <v>7</v>
      </c>
      <c r="U41" s="67"/>
      <c r="V41" s="68"/>
    </row>
    <row r="42" spans="1:22" ht="16.5" customHeight="1">
      <c r="A42" s="62"/>
      <c r="B42" s="57" t="s">
        <v>8</v>
      </c>
      <c r="C42" s="56" t="s">
        <v>9</v>
      </c>
      <c r="D42" s="56" t="s">
        <v>10</v>
      </c>
      <c r="E42" s="56" t="s">
        <v>8</v>
      </c>
      <c r="F42" s="56" t="s">
        <v>9</v>
      </c>
      <c r="G42" s="56" t="s">
        <v>10</v>
      </c>
      <c r="H42" s="56" t="s">
        <v>8</v>
      </c>
      <c r="I42" s="56" t="s">
        <v>9</v>
      </c>
      <c r="J42" s="56" t="s">
        <v>10</v>
      </c>
      <c r="K42" s="56" t="s">
        <v>8</v>
      </c>
      <c r="L42" s="56" t="s">
        <v>9</v>
      </c>
      <c r="M42" s="56" t="s">
        <v>10</v>
      </c>
      <c r="N42" s="56" t="s">
        <v>8</v>
      </c>
      <c r="O42" s="56" t="s">
        <v>9</v>
      </c>
      <c r="P42" s="56" t="s">
        <v>10</v>
      </c>
      <c r="Q42" s="56" t="s">
        <v>8</v>
      </c>
      <c r="R42" s="56" t="s">
        <v>9</v>
      </c>
      <c r="S42" s="56" t="s">
        <v>10</v>
      </c>
      <c r="T42" s="56" t="s">
        <v>8</v>
      </c>
      <c r="U42" s="56" t="s">
        <v>9</v>
      </c>
      <c r="V42" s="56" t="s">
        <v>10</v>
      </c>
    </row>
    <row r="43" spans="1:22" ht="12" customHeight="1">
      <c r="A43" s="8"/>
      <c r="B43" s="8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10"/>
      <c r="Q43" s="11"/>
      <c r="R43" s="11"/>
      <c r="S43" s="11"/>
    </row>
    <row r="44" spans="1:22" ht="24">
      <c r="A44" s="44" t="s">
        <v>22</v>
      </c>
      <c r="B44" s="38">
        <f>C44+D44</f>
        <v>108601</v>
      </c>
      <c r="C44" s="38">
        <f t="shared" ref="C44:M44" si="15">C46+C53</f>
        <v>55875</v>
      </c>
      <c r="D44" s="38">
        <f t="shared" si="15"/>
        <v>52726</v>
      </c>
      <c r="E44" s="38">
        <f t="shared" si="15"/>
        <v>31169</v>
      </c>
      <c r="F44" s="38">
        <f t="shared" si="15"/>
        <v>15455</v>
      </c>
      <c r="G44" s="38">
        <f t="shared" si="15"/>
        <v>15714</v>
      </c>
      <c r="H44" s="38">
        <f t="shared" si="15"/>
        <v>41050</v>
      </c>
      <c r="I44" s="38">
        <f t="shared" si="15"/>
        <v>21283</v>
      </c>
      <c r="J44" s="38">
        <f t="shared" si="15"/>
        <v>19767</v>
      </c>
      <c r="K44" s="38">
        <f t="shared" si="15"/>
        <v>110006</v>
      </c>
      <c r="L44" s="38">
        <f t="shared" si="15"/>
        <v>56571</v>
      </c>
      <c r="M44" s="38">
        <f t="shared" si="15"/>
        <v>53435</v>
      </c>
      <c r="N44" s="39">
        <f>(1-(((C44+D44)-(I44+J44)+(F44+G44))/(L44+M44)))*100</f>
        <v>10.259440394160324</v>
      </c>
      <c r="O44" s="39">
        <f>(1-(C44-I44+F44)/L44)*100</f>
        <v>11.532410599070197</v>
      </c>
      <c r="P44" s="39">
        <f>(1-(D44-J44+G44)/M44)*100</f>
        <v>8.9117619537756099</v>
      </c>
      <c r="Q44" s="38">
        <f>(L44+M44)-((C44+D44)+(F44+G44)-(I44+J44))</f>
        <v>11286</v>
      </c>
      <c r="R44" s="38">
        <f>L44-(C44+F44-I44)</f>
        <v>6524</v>
      </c>
      <c r="S44" s="38">
        <f>M44-(D44+G44-J44)</f>
        <v>4762</v>
      </c>
      <c r="T44" s="39">
        <f>ROUND(100-(N44),1)</f>
        <v>89.7</v>
      </c>
      <c r="U44" s="39">
        <f>ROUND(100-(O44),1)</f>
        <v>88.5</v>
      </c>
      <c r="V44" s="39">
        <f>ROUND(100-(P44),1)</f>
        <v>91.1</v>
      </c>
    </row>
    <row r="45" spans="1:22" ht="24" customHeight="1">
      <c r="A45" s="12"/>
      <c r="B45" s="13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5"/>
      <c r="O45" s="15"/>
      <c r="P45" s="15"/>
      <c r="Q45" s="14"/>
      <c r="R45" s="14"/>
      <c r="S45" s="14"/>
      <c r="T45" s="16"/>
      <c r="U45" s="16"/>
      <c r="V45" s="16"/>
    </row>
    <row r="46" spans="1:22" ht="17.45" customHeight="1">
      <c r="A46" s="40" t="s">
        <v>23</v>
      </c>
      <c r="B46" s="41">
        <f>C46+D46</f>
        <v>67279</v>
      </c>
      <c r="C46" s="41">
        <f>SUM(C47:C51)</f>
        <v>33569</v>
      </c>
      <c r="D46" s="41">
        <f>SUM(D47:D51)</f>
        <v>33710</v>
      </c>
      <c r="E46" s="41">
        <f t="shared" ref="E46:M46" si="16">SUM(E47:E51)</f>
        <v>19256</v>
      </c>
      <c r="F46" s="41">
        <f t="shared" si="16"/>
        <v>9337</v>
      </c>
      <c r="G46" s="41">
        <f t="shared" si="16"/>
        <v>9919</v>
      </c>
      <c r="H46" s="41">
        <f t="shared" si="16"/>
        <v>24990</v>
      </c>
      <c r="I46" s="41">
        <f t="shared" si="16"/>
        <v>12477</v>
      </c>
      <c r="J46" s="41">
        <f t="shared" si="16"/>
        <v>12513</v>
      </c>
      <c r="K46" s="41">
        <f t="shared" si="16"/>
        <v>68065</v>
      </c>
      <c r="L46" s="41">
        <f t="shared" si="16"/>
        <v>34038</v>
      </c>
      <c r="M46" s="41">
        <f t="shared" si="16"/>
        <v>34027</v>
      </c>
      <c r="N46" s="42">
        <f>(1-(((C46+D46)-(I46+J46)+(F46+G46))/(L46+M46)))*100</f>
        <v>9.5790788217145373</v>
      </c>
      <c r="O46" s="42">
        <f t="shared" ref="O46:P47" si="17">(1-(C46-I46+F46)/L46)*100</f>
        <v>10.602855631940777</v>
      </c>
      <c r="P46" s="42">
        <f t="shared" si="17"/>
        <v>8.5549710523995621</v>
      </c>
      <c r="Q46" s="41">
        <f t="shared" ref="Q46:Q59" si="18">(L46+M46)-((C46+D46)+(F46+G46)-(I46+J46))</f>
        <v>6520</v>
      </c>
      <c r="R46" s="41">
        <f t="shared" ref="R46:S59" si="19">L46-(C46+F46-I46)</f>
        <v>3609</v>
      </c>
      <c r="S46" s="41">
        <f t="shared" si="19"/>
        <v>2911</v>
      </c>
      <c r="T46" s="42">
        <f t="shared" ref="T46:V47" si="20">ROUND(100-(N46),1)</f>
        <v>90.4</v>
      </c>
      <c r="U46" s="42">
        <f t="shared" si="20"/>
        <v>89.4</v>
      </c>
      <c r="V46" s="42">
        <f t="shared" si="20"/>
        <v>91.4</v>
      </c>
    </row>
    <row r="47" spans="1:22" ht="24">
      <c r="A47" s="47" t="s">
        <v>24</v>
      </c>
      <c r="B47" s="18">
        <f>C47+D47</f>
        <v>477</v>
      </c>
      <c r="C47" s="18">
        <v>214</v>
      </c>
      <c r="D47" s="18">
        <v>263</v>
      </c>
      <c r="E47" s="18">
        <f>F47+G47</f>
        <v>170</v>
      </c>
      <c r="F47" s="18">
        <v>79</v>
      </c>
      <c r="G47" s="18">
        <v>91</v>
      </c>
      <c r="H47" s="19">
        <f>I47+J47</f>
        <v>151</v>
      </c>
      <c r="I47" s="18">
        <v>69</v>
      </c>
      <c r="J47" s="18">
        <v>82</v>
      </c>
      <c r="K47" s="18">
        <f>L47+M47</f>
        <v>559</v>
      </c>
      <c r="L47" s="18">
        <v>256</v>
      </c>
      <c r="M47" s="18">
        <v>303</v>
      </c>
      <c r="N47" s="20">
        <f>(1-(((C47+D47)-(I47+J47)+(F47+G47))/(L47+M47)))*100</f>
        <v>11.270125223613592</v>
      </c>
      <c r="O47" s="20">
        <f t="shared" si="17"/>
        <v>12.5</v>
      </c>
      <c r="P47" s="20">
        <f t="shared" si="17"/>
        <v>10.231023102310232</v>
      </c>
      <c r="Q47" s="18">
        <f t="shared" si="18"/>
        <v>63</v>
      </c>
      <c r="R47" s="18">
        <f t="shared" si="19"/>
        <v>32</v>
      </c>
      <c r="S47" s="18">
        <f t="shared" si="19"/>
        <v>31</v>
      </c>
      <c r="T47" s="21">
        <f t="shared" si="20"/>
        <v>88.7</v>
      </c>
      <c r="U47" s="21">
        <f t="shared" si="20"/>
        <v>87.5</v>
      </c>
      <c r="V47" s="21">
        <f t="shared" si="20"/>
        <v>89.8</v>
      </c>
    </row>
    <row r="48" spans="1:22" ht="18" customHeight="1">
      <c r="A48" s="48" t="s">
        <v>25</v>
      </c>
      <c r="B48" s="18">
        <f t="shared" ref="B48:B51" si="21">C48+D48</f>
        <v>61274</v>
      </c>
      <c r="C48" s="18">
        <v>30432</v>
      </c>
      <c r="D48" s="18">
        <v>30842</v>
      </c>
      <c r="E48" s="18">
        <f t="shared" ref="E48:E51" si="22">F48+G48</f>
        <v>17548</v>
      </c>
      <c r="F48" s="18">
        <v>8466</v>
      </c>
      <c r="G48" s="18">
        <v>9082</v>
      </c>
      <c r="H48" s="19">
        <f t="shared" ref="H48:H51" si="23">I48+J48</f>
        <v>22702</v>
      </c>
      <c r="I48" s="18">
        <v>11249</v>
      </c>
      <c r="J48" s="18">
        <v>11453</v>
      </c>
      <c r="K48" s="18">
        <f t="shared" ref="K48:K52" si="24">L48+M48</f>
        <v>62126</v>
      </c>
      <c r="L48" s="18">
        <v>30965</v>
      </c>
      <c r="M48" s="18">
        <v>31161</v>
      </c>
      <c r="N48" s="24">
        <f>(1-(((C48+D48)-(I48+J48)+(F48+G48))/(L48+M48)))*100</f>
        <v>9.6674500209252159</v>
      </c>
      <c r="O48" s="24">
        <f>(1-(C48-I48+F48)/L48)*100</f>
        <v>10.708864847408361</v>
      </c>
      <c r="P48" s="24">
        <f>(1-(D48-J48+G48)/M48)*100</f>
        <v>8.632585603799626</v>
      </c>
      <c r="Q48" s="23">
        <f t="shared" si="18"/>
        <v>6006</v>
      </c>
      <c r="R48" s="23">
        <f>L48-(C48+F48-I48)</f>
        <v>3316</v>
      </c>
      <c r="S48" s="23">
        <f t="shared" si="19"/>
        <v>2690</v>
      </c>
      <c r="T48" s="21">
        <f>ROUND(100-(N48),1)</f>
        <v>90.3</v>
      </c>
      <c r="U48" s="21">
        <f>ROUND(100-(O48),1)</f>
        <v>89.3</v>
      </c>
      <c r="V48" s="21">
        <f>ROUND(100-(P48),1)</f>
        <v>91.4</v>
      </c>
    </row>
    <row r="49" spans="1:22" ht="18" customHeight="1">
      <c r="A49" s="48" t="s">
        <v>26</v>
      </c>
      <c r="B49" s="18">
        <f t="shared" si="21"/>
        <v>1326</v>
      </c>
      <c r="C49" s="18">
        <v>586</v>
      </c>
      <c r="D49" s="18">
        <v>740</v>
      </c>
      <c r="E49" s="18">
        <f t="shared" si="22"/>
        <v>536</v>
      </c>
      <c r="F49" s="18">
        <v>247</v>
      </c>
      <c r="G49" s="18">
        <v>289</v>
      </c>
      <c r="H49" s="19">
        <f t="shared" si="23"/>
        <v>470</v>
      </c>
      <c r="I49" s="18">
        <v>216</v>
      </c>
      <c r="J49" s="18">
        <v>254</v>
      </c>
      <c r="K49" s="18">
        <f t="shared" si="24"/>
        <v>1206</v>
      </c>
      <c r="L49" s="18">
        <v>541</v>
      </c>
      <c r="M49" s="18">
        <v>665</v>
      </c>
      <c r="N49" s="24">
        <f t="shared" ref="N49:N51" si="25">(1-(((C49+D49)-(I49+J49)+(F49+G49))/(L49+M49)))*100</f>
        <v>-15.422885572139311</v>
      </c>
      <c r="O49" s="24">
        <f t="shared" ref="O49:P51" si="26">(1-(C49-I49+F49)/L49)*100</f>
        <v>-14.048059149722736</v>
      </c>
      <c r="P49" s="24">
        <f t="shared" si="26"/>
        <v>-16.541353383458656</v>
      </c>
      <c r="Q49" s="23">
        <f t="shared" si="18"/>
        <v>-186</v>
      </c>
      <c r="R49" s="23">
        <f t="shared" ref="R49:R51" si="27">L49-(C49+F49-I49)</f>
        <v>-76</v>
      </c>
      <c r="S49" s="23">
        <f t="shared" si="19"/>
        <v>-110</v>
      </c>
      <c r="T49" s="21">
        <f t="shared" ref="T49:V51" si="28">ROUND(100-(N49),1)</f>
        <v>115.4</v>
      </c>
      <c r="U49" s="21">
        <f t="shared" si="28"/>
        <v>114</v>
      </c>
      <c r="V49" s="21">
        <f t="shared" si="28"/>
        <v>116.5</v>
      </c>
    </row>
    <row r="50" spans="1:22" ht="18" customHeight="1">
      <c r="A50" s="48" t="s">
        <v>27</v>
      </c>
      <c r="B50" s="18">
        <f t="shared" si="21"/>
        <v>1447</v>
      </c>
      <c r="C50" s="18">
        <v>801</v>
      </c>
      <c r="D50" s="18">
        <v>646</v>
      </c>
      <c r="E50" s="18">
        <f t="shared" si="22"/>
        <v>291</v>
      </c>
      <c r="F50" s="18">
        <v>159</v>
      </c>
      <c r="G50" s="18">
        <v>132</v>
      </c>
      <c r="H50" s="19">
        <f t="shared" si="23"/>
        <v>554</v>
      </c>
      <c r="I50" s="18">
        <v>316</v>
      </c>
      <c r="J50" s="18">
        <v>238</v>
      </c>
      <c r="K50" s="18">
        <f t="shared" si="24"/>
        <v>1488</v>
      </c>
      <c r="L50" s="18">
        <v>825</v>
      </c>
      <c r="M50" s="18">
        <v>663</v>
      </c>
      <c r="N50" s="24">
        <f t="shared" si="25"/>
        <v>20.430107526881724</v>
      </c>
      <c r="O50" s="24">
        <f t="shared" si="26"/>
        <v>21.939393939393938</v>
      </c>
      <c r="P50" s="24">
        <f t="shared" si="26"/>
        <v>18.552036199095024</v>
      </c>
      <c r="Q50" s="23">
        <f t="shared" si="18"/>
        <v>304</v>
      </c>
      <c r="R50" s="23">
        <f t="shared" si="27"/>
        <v>181</v>
      </c>
      <c r="S50" s="23">
        <f t="shared" si="19"/>
        <v>123</v>
      </c>
      <c r="T50" s="21">
        <f t="shared" si="28"/>
        <v>79.599999999999994</v>
      </c>
      <c r="U50" s="21">
        <f t="shared" si="28"/>
        <v>78.099999999999994</v>
      </c>
      <c r="V50" s="21">
        <f t="shared" si="28"/>
        <v>81.400000000000006</v>
      </c>
    </row>
    <row r="51" spans="1:22" ht="24">
      <c r="A51" s="48" t="s">
        <v>28</v>
      </c>
      <c r="B51" s="18">
        <f t="shared" si="21"/>
        <v>2755</v>
      </c>
      <c r="C51" s="18">
        <v>1536</v>
      </c>
      <c r="D51" s="18">
        <v>1219</v>
      </c>
      <c r="E51" s="18">
        <f t="shared" si="22"/>
        <v>711</v>
      </c>
      <c r="F51" s="18">
        <v>386</v>
      </c>
      <c r="G51" s="18">
        <v>325</v>
      </c>
      <c r="H51" s="19">
        <f t="shared" si="23"/>
        <v>1113</v>
      </c>
      <c r="I51" s="18">
        <v>627</v>
      </c>
      <c r="J51" s="18">
        <v>486</v>
      </c>
      <c r="K51" s="18">
        <f t="shared" si="24"/>
        <v>2686</v>
      </c>
      <c r="L51" s="18">
        <v>1451</v>
      </c>
      <c r="M51" s="18">
        <v>1235</v>
      </c>
      <c r="N51" s="24">
        <f t="shared" si="25"/>
        <v>12.397617274758</v>
      </c>
      <c r="O51" s="24">
        <f t="shared" si="26"/>
        <v>10.751206064782902</v>
      </c>
      <c r="P51" s="24">
        <f t="shared" si="26"/>
        <v>14.331983805668013</v>
      </c>
      <c r="Q51" s="23">
        <f t="shared" si="18"/>
        <v>333</v>
      </c>
      <c r="R51" s="23">
        <f t="shared" si="27"/>
        <v>156</v>
      </c>
      <c r="S51" s="23">
        <f t="shared" si="19"/>
        <v>177</v>
      </c>
      <c r="T51" s="21">
        <f t="shared" si="28"/>
        <v>87.6</v>
      </c>
      <c r="U51" s="21">
        <f t="shared" si="28"/>
        <v>89.2</v>
      </c>
      <c r="V51" s="21">
        <f t="shared" si="28"/>
        <v>85.7</v>
      </c>
    </row>
    <row r="52" spans="1:22" ht="15" customHeight="1">
      <c r="A52" s="25"/>
      <c r="B52" s="18"/>
      <c r="C52" s="18"/>
      <c r="D52" s="18"/>
      <c r="E52" s="18"/>
      <c r="F52" s="18"/>
      <c r="G52" s="18"/>
      <c r="H52" s="18"/>
      <c r="I52" s="18"/>
      <c r="J52" s="18"/>
      <c r="K52" s="18">
        <f t="shared" si="24"/>
        <v>0</v>
      </c>
      <c r="L52" s="18"/>
      <c r="M52" s="18"/>
      <c r="N52" s="20"/>
      <c r="O52" s="20"/>
      <c r="P52" s="20"/>
      <c r="Q52" s="18">
        <f t="shared" si="18"/>
        <v>0</v>
      </c>
      <c r="R52" s="18">
        <f t="shared" si="19"/>
        <v>0</v>
      </c>
      <c r="S52" s="18">
        <f t="shared" si="19"/>
        <v>0</v>
      </c>
      <c r="T52" s="16"/>
      <c r="U52" s="16"/>
      <c r="V52" s="16"/>
    </row>
    <row r="53" spans="1:22" ht="24">
      <c r="A53" s="45" t="s">
        <v>29</v>
      </c>
      <c r="B53" s="43">
        <f>C53+D53</f>
        <v>41322</v>
      </c>
      <c r="C53" s="43">
        <f>SUM(C54:C60)</f>
        <v>22306</v>
      </c>
      <c r="D53" s="43">
        <f t="shared" ref="D53:M53" si="29">SUM(D54:D60)</f>
        <v>19016</v>
      </c>
      <c r="E53" s="43">
        <f t="shared" si="29"/>
        <v>11913</v>
      </c>
      <c r="F53" s="43">
        <f t="shared" si="29"/>
        <v>6118</v>
      </c>
      <c r="G53" s="43">
        <f t="shared" si="29"/>
        <v>5795</v>
      </c>
      <c r="H53" s="43">
        <f t="shared" si="29"/>
        <v>16060</v>
      </c>
      <c r="I53" s="43">
        <f t="shared" si="29"/>
        <v>8806</v>
      </c>
      <c r="J53" s="43">
        <f t="shared" si="29"/>
        <v>7254</v>
      </c>
      <c r="K53" s="43">
        <f>SUM(K54:K60)</f>
        <v>41941</v>
      </c>
      <c r="L53" s="43">
        <f t="shared" si="29"/>
        <v>22533</v>
      </c>
      <c r="M53" s="43">
        <f t="shared" si="29"/>
        <v>19408</v>
      </c>
      <c r="N53" s="42">
        <f t="shared" ref="N53:N59" si="30">(1-(((C53+D53)-(I53+J53)+(F53+G53))/(L53+M53)))*100</f>
        <v>11.363582174960063</v>
      </c>
      <c r="O53" s="42">
        <f t="shared" ref="O53:P59" si="31">(1-(C53-I53+F53)/L53)*100</f>
        <v>12.936581902099142</v>
      </c>
      <c r="P53" s="42">
        <f t="shared" si="31"/>
        <v>9.5373042044517682</v>
      </c>
      <c r="Q53" s="41">
        <f t="shared" si="18"/>
        <v>4766</v>
      </c>
      <c r="R53" s="41">
        <f t="shared" si="19"/>
        <v>2915</v>
      </c>
      <c r="S53" s="41">
        <f t="shared" si="19"/>
        <v>1851</v>
      </c>
      <c r="T53" s="42">
        <f t="shared" ref="T53:V59" si="32">ROUND(100-(N53),1)</f>
        <v>88.6</v>
      </c>
      <c r="U53" s="42">
        <f t="shared" si="32"/>
        <v>87.1</v>
      </c>
      <c r="V53" s="42">
        <f t="shared" si="32"/>
        <v>90.5</v>
      </c>
    </row>
    <row r="54" spans="1:22" ht="18" customHeight="1">
      <c r="A54" s="17" t="s">
        <v>30</v>
      </c>
      <c r="B54" s="26">
        <f>C54+D54</f>
        <v>12517</v>
      </c>
      <c r="C54" s="26">
        <v>7089</v>
      </c>
      <c r="D54" s="26">
        <v>5428</v>
      </c>
      <c r="E54" s="18">
        <f>F54+G54</f>
        <v>3475</v>
      </c>
      <c r="F54" s="18">
        <v>1833</v>
      </c>
      <c r="G54" s="18">
        <v>1642</v>
      </c>
      <c r="H54" s="18">
        <f>I54+J54</f>
        <v>4846</v>
      </c>
      <c r="I54" s="18">
        <v>2763</v>
      </c>
      <c r="J54" s="18">
        <v>2083</v>
      </c>
      <c r="K54" s="18">
        <f>L54+M54</f>
        <v>12982</v>
      </c>
      <c r="L54" s="18">
        <v>7326</v>
      </c>
      <c r="M54" s="18">
        <v>5656</v>
      </c>
      <c r="N54" s="24">
        <f t="shared" si="30"/>
        <v>14.142659066399633</v>
      </c>
      <c r="O54" s="24">
        <f t="shared" si="31"/>
        <v>15.929565929565925</v>
      </c>
      <c r="P54" s="24">
        <f t="shared" si="31"/>
        <v>11.828147100424324</v>
      </c>
      <c r="Q54" s="23">
        <f t="shared" si="18"/>
        <v>1836</v>
      </c>
      <c r="R54" s="23">
        <f t="shared" si="19"/>
        <v>1167</v>
      </c>
      <c r="S54" s="23">
        <f t="shared" si="19"/>
        <v>669</v>
      </c>
      <c r="T54" s="21">
        <f t="shared" si="32"/>
        <v>85.9</v>
      </c>
      <c r="U54" s="21">
        <f t="shared" si="32"/>
        <v>84.1</v>
      </c>
      <c r="V54" s="21">
        <f t="shared" si="32"/>
        <v>88.2</v>
      </c>
    </row>
    <row r="55" spans="1:22" ht="18" customHeight="1">
      <c r="A55" s="22" t="s">
        <v>31</v>
      </c>
      <c r="B55" s="26">
        <f t="shared" ref="B55:B59" si="33">C55+D55</f>
        <v>5608</v>
      </c>
      <c r="C55" s="26">
        <v>3345</v>
      </c>
      <c r="D55" s="26">
        <v>2263</v>
      </c>
      <c r="E55" s="18">
        <f t="shared" ref="E55:E59" si="34">F55+G55</f>
        <v>1339</v>
      </c>
      <c r="F55" s="18">
        <v>739</v>
      </c>
      <c r="G55" s="18">
        <v>600</v>
      </c>
      <c r="H55" s="18">
        <f t="shared" ref="H55:H59" si="35">I55+J55</f>
        <v>2093</v>
      </c>
      <c r="I55" s="18">
        <v>1278</v>
      </c>
      <c r="J55" s="18">
        <v>815</v>
      </c>
      <c r="K55" s="18">
        <f t="shared" ref="K55:K59" si="36">L55+M55</f>
        <v>5685</v>
      </c>
      <c r="L55" s="18">
        <v>3310</v>
      </c>
      <c r="M55" s="18">
        <v>2375</v>
      </c>
      <c r="N55" s="24">
        <f t="shared" si="30"/>
        <v>14.61741424802111</v>
      </c>
      <c r="O55" s="24">
        <f t="shared" si="31"/>
        <v>15.226586102719031</v>
      </c>
      <c r="P55" s="24">
        <f t="shared" si="31"/>
        <v>13.768421052631574</v>
      </c>
      <c r="Q55" s="23">
        <f t="shared" si="18"/>
        <v>831</v>
      </c>
      <c r="R55" s="23">
        <f t="shared" si="19"/>
        <v>504</v>
      </c>
      <c r="S55" s="23">
        <f t="shared" si="19"/>
        <v>327</v>
      </c>
      <c r="T55" s="21">
        <f t="shared" si="32"/>
        <v>85.4</v>
      </c>
      <c r="U55" s="21">
        <f t="shared" si="32"/>
        <v>84.8</v>
      </c>
      <c r="V55" s="21">
        <f t="shared" si="32"/>
        <v>86.2</v>
      </c>
    </row>
    <row r="56" spans="1:22" ht="18" customHeight="1">
      <c r="A56" s="22" t="s">
        <v>32</v>
      </c>
      <c r="B56" s="26">
        <f t="shared" si="33"/>
        <v>1231</v>
      </c>
      <c r="C56" s="26">
        <v>752</v>
      </c>
      <c r="D56" s="26">
        <v>479</v>
      </c>
      <c r="E56" s="18">
        <f t="shared" si="34"/>
        <v>357</v>
      </c>
      <c r="F56" s="18">
        <v>215</v>
      </c>
      <c r="G56" s="18">
        <v>142</v>
      </c>
      <c r="H56" s="18">
        <f t="shared" si="35"/>
        <v>442</v>
      </c>
      <c r="I56" s="18">
        <v>281</v>
      </c>
      <c r="J56" s="18">
        <v>161</v>
      </c>
      <c r="K56" s="18">
        <f t="shared" si="36"/>
        <v>1336</v>
      </c>
      <c r="L56" s="18">
        <v>779</v>
      </c>
      <c r="M56" s="18">
        <v>557</v>
      </c>
      <c r="N56" s="24">
        <f t="shared" si="30"/>
        <v>14.22155688622755</v>
      </c>
      <c r="O56" s="24">
        <f t="shared" si="31"/>
        <v>11.938382541720149</v>
      </c>
      <c r="P56" s="24">
        <f t="shared" si="31"/>
        <v>17.414721723518856</v>
      </c>
      <c r="Q56" s="23">
        <f t="shared" si="18"/>
        <v>190</v>
      </c>
      <c r="R56" s="23">
        <f t="shared" si="19"/>
        <v>93</v>
      </c>
      <c r="S56" s="23">
        <f t="shared" si="19"/>
        <v>97</v>
      </c>
      <c r="T56" s="21">
        <f t="shared" si="32"/>
        <v>85.8</v>
      </c>
      <c r="U56" s="21">
        <f t="shared" si="32"/>
        <v>88.1</v>
      </c>
      <c r="V56" s="21">
        <f t="shared" si="32"/>
        <v>82.6</v>
      </c>
    </row>
    <row r="57" spans="1:22" ht="18" customHeight="1">
      <c r="A57" s="22" t="s">
        <v>33</v>
      </c>
      <c r="B57" s="26">
        <f t="shared" si="33"/>
        <v>5796</v>
      </c>
      <c r="C57" s="26">
        <v>3138</v>
      </c>
      <c r="D57" s="26">
        <v>2658</v>
      </c>
      <c r="E57" s="18">
        <f t="shared" si="34"/>
        <v>1570</v>
      </c>
      <c r="F57" s="18">
        <v>858</v>
      </c>
      <c r="G57" s="18">
        <v>712</v>
      </c>
      <c r="H57" s="18">
        <f t="shared" si="35"/>
        <v>2443</v>
      </c>
      <c r="I57" s="18">
        <v>1383</v>
      </c>
      <c r="J57" s="18">
        <v>1060</v>
      </c>
      <c r="K57" s="18">
        <f t="shared" si="36"/>
        <v>5434</v>
      </c>
      <c r="L57" s="18">
        <v>2938</v>
      </c>
      <c r="M57" s="18">
        <v>2496</v>
      </c>
      <c r="N57" s="24">
        <f t="shared" si="30"/>
        <v>9.4037541405962433</v>
      </c>
      <c r="O57" s="24">
        <f t="shared" si="31"/>
        <v>11.061946902654862</v>
      </c>
      <c r="P57" s="24">
        <f t="shared" si="31"/>
        <v>7.4519230769230731</v>
      </c>
      <c r="Q57" s="23">
        <f t="shared" si="18"/>
        <v>511</v>
      </c>
      <c r="R57" s="23">
        <f t="shared" si="19"/>
        <v>325</v>
      </c>
      <c r="S57" s="23">
        <f t="shared" si="19"/>
        <v>186</v>
      </c>
      <c r="T57" s="21">
        <f t="shared" si="32"/>
        <v>90.6</v>
      </c>
      <c r="U57" s="21">
        <f t="shared" si="32"/>
        <v>88.9</v>
      </c>
      <c r="V57" s="21">
        <f t="shared" si="32"/>
        <v>92.5</v>
      </c>
    </row>
    <row r="58" spans="1:22" ht="18" customHeight="1">
      <c r="A58" s="22" t="s">
        <v>34</v>
      </c>
      <c r="B58" s="26">
        <f t="shared" si="33"/>
        <v>10461</v>
      </c>
      <c r="C58" s="26">
        <v>5233</v>
      </c>
      <c r="D58" s="26">
        <v>5228</v>
      </c>
      <c r="E58" s="18">
        <f t="shared" si="34"/>
        <v>3659</v>
      </c>
      <c r="F58" s="18">
        <v>1772</v>
      </c>
      <c r="G58" s="18">
        <v>1887</v>
      </c>
      <c r="H58" s="18">
        <f t="shared" si="35"/>
        <v>3966</v>
      </c>
      <c r="I58" s="18">
        <v>1955</v>
      </c>
      <c r="J58" s="18">
        <v>2011</v>
      </c>
      <c r="K58" s="18">
        <f t="shared" si="36"/>
        <v>10737</v>
      </c>
      <c r="L58" s="18">
        <v>5460</v>
      </c>
      <c r="M58" s="18">
        <v>5277</v>
      </c>
      <c r="N58" s="24">
        <f t="shared" si="30"/>
        <v>5.4298221104591597</v>
      </c>
      <c r="O58" s="24">
        <f t="shared" si="31"/>
        <v>7.5091575091575047</v>
      </c>
      <c r="P58" s="24">
        <f t="shared" si="31"/>
        <v>3.2783778662118679</v>
      </c>
      <c r="Q58" s="23">
        <f t="shared" si="18"/>
        <v>583</v>
      </c>
      <c r="R58" s="23">
        <f t="shared" si="19"/>
        <v>410</v>
      </c>
      <c r="S58" s="23">
        <f t="shared" si="19"/>
        <v>173</v>
      </c>
      <c r="T58" s="21">
        <f t="shared" si="32"/>
        <v>94.6</v>
      </c>
      <c r="U58" s="21">
        <f t="shared" si="32"/>
        <v>92.5</v>
      </c>
      <c r="V58" s="21">
        <f t="shared" si="32"/>
        <v>96.7</v>
      </c>
    </row>
    <row r="59" spans="1:22" ht="18" customHeight="1">
      <c r="A59" s="22" t="s">
        <v>35</v>
      </c>
      <c r="B59" s="26">
        <f t="shared" si="33"/>
        <v>5709</v>
      </c>
      <c r="C59" s="26">
        <v>2749</v>
      </c>
      <c r="D59" s="26">
        <v>2960</v>
      </c>
      <c r="E59" s="18">
        <f t="shared" si="34"/>
        <v>1513</v>
      </c>
      <c r="F59" s="18">
        <v>701</v>
      </c>
      <c r="G59" s="18">
        <v>812</v>
      </c>
      <c r="H59" s="18">
        <f t="shared" si="35"/>
        <v>2270</v>
      </c>
      <c r="I59" s="18">
        <v>1146</v>
      </c>
      <c r="J59" s="18">
        <v>1124</v>
      </c>
      <c r="K59" s="18">
        <f t="shared" si="36"/>
        <v>5767</v>
      </c>
      <c r="L59" s="18">
        <v>2720</v>
      </c>
      <c r="M59" s="18">
        <v>3047</v>
      </c>
      <c r="N59" s="24">
        <f t="shared" si="30"/>
        <v>14.132131090688404</v>
      </c>
      <c r="O59" s="24">
        <f t="shared" si="31"/>
        <v>15.294117647058824</v>
      </c>
      <c r="P59" s="24">
        <f t="shared" si="31"/>
        <v>13.094847390876275</v>
      </c>
      <c r="Q59" s="23">
        <f t="shared" si="18"/>
        <v>815</v>
      </c>
      <c r="R59" s="23">
        <f t="shared" si="19"/>
        <v>416</v>
      </c>
      <c r="S59" s="23">
        <f t="shared" si="19"/>
        <v>399</v>
      </c>
      <c r="T59" s="21">
        <f t="shared" si="32"/>
        <v>85.9</v>
      </c>
      <c r="U59" s="21">
        <f>ROUND(100-(O59),1)</f>
        <v>84.7</v>
      </c>
      <c r="V59" s="21">
        <f t="shared" si="32"/>
        <v>86.9</v>
      </c>
    </row>
    <row r="60" spans="1:22" ht="18" hidden="1" customHeight="1">
      <c r="A60" s="22"/>
      <c r="B60" s="26"/>
      <c r="C60" s="26"/>
      <c r="D60" s="26"/>
      <c r="E60" s="18"/>
      <c r="F60" s="18"/>
      <c r="G60" s="18"/>
      <c r="H60" s="18"/>
      <c r="I60" s="18"/>
      <c r="J60" s="18"/>
      <c r="K60" s="18"/>
      <c r="L60" s="18"/>
      <c r="M60" s="18"/>
      <c r="N60" s="24"/>
      <c r="O60" s="24"/>
      <c r="P60" s="24"/>
      <c r="Q60" s="23"/>
      <c r="R60" s="23"/>
      <c r="S60" s="23"/>
      <c r="T60" s="21"/>
      <c r="U60" s="21"/>
      <c r="V60" s="21"/>
    </row>
    <row r="61" spans="1:22" ht="18" customHeight="1">
      <c r="A61" s="46"/>
      <c r="B61" s="29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1"/>
      <c r="O61" s="31"/>
      <c r="P61" s="31"/>
      <c r="Q61" s="31"/>
      <c r="R61" s="31"/>
      <c r="S61" s="31"/>
      <c r="T61" s="6"/>
      <c r="U61" s="6"/>
      <c r="V61" s="6"/>
    </row>
    <row r="62" spans="1:22" ht="12.75">
      <c r="A62" s="7" t="s">
        <v>36</v>
      </c>
      <c r="B62" s="5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3"/>
      <c r="O62" s="33"/>
      <c r="P62" s="33"/>
      <c r="Q62" s="33"/>
      <c r="R62" s="33"/>
      <c r="S62" s="33"/>
    </row>
    <row r="63" spans="1:22" s="35" customFormat="1" ht="12">
      <c r="A63" s="34" t="s">
        <v>19</v>
      </c>
      <c r="B63" s="34"/>
    </row>
    <row r="64" spans="1:22" s="35" customFormat="1" ht="12">
      <c r="A64" s="36" t="s">
        <v>20</v>
      </c>
      <c r="B64" s="36"/>
    </row>
    <row r="65" spans="1:22" s="35" customFormat="1" ht="12">
      <c r="A65" s="36" t="s">
        <v>21</v>
      </c>
      <c r="B65" s="36"/>
    </row>
    <row r="75" spans="1:22" ht="58.9" customHeight="1"/>
    <row r="76" spans="1:22" ht="45" customHeight="1">
      <c r="A76" s="62" t="s">
        <v>0</v>
      </c>
      <c r="B76" s="76" t="s">
        <v>1</v>
      </c>
      <c r="C76" s="77"/>
      <c r="D76" s="78"/>
      <c r="E76" s="76" t="s">
        <v>2</v>
      </c>
      <c r="F76" s="77"/>
      <c r="G76" s="78"/>
      <c r="H76" s="76" t="s">
        <v>3</v>
      </c>
      <c r="I76" s="77"/>
      <c r="J76" s="78"/>
      <c r="K76" s="76" t="s">
        <v>4</v>
      </c>
      <c r="L76" s="77"/>
      <c r="M76" s="78"/>
      <c r="N76" s="73" t="s">
        <v>5</v>
      </c>
      <c r="O76" s="74"/>
      <c r="P76" s="75"/>
      <c r="Q76" s="73" t="s">
        <v>6</v>
      </c>
      <c r="R76" s="74"/>
      <c r="S76" s="75"/>
      <c r="T76" s="73" t="s">
        <v>7</v>
      </c>
      <c r="U76" s="74"/>
      <c r="V76" s="75"/>
    </row>
    <row r="77" spans="1:22" ht="16.5" customHeight="1">
      <c r="A77" s="62"/>
      <c r="B77" s="57" t="s">
        <v>8</v>
      </c>
      <c r="C77" s="55" t="s">
        <v>9</v>
      </c>
      <c r="D77" s="55" t="s">
        <v>10</v>
      </c>
      <c r="E77" s="55" t="s">
        <v>8</v>
      </c>
      <c r="F77" s="55" t="s">
        <v>9</v>
      </c>
      <c r="G77" s="55" t="s">
        <v>10</v>
      </c>
      <c r="H77" s="55" t="s">
        <v>8</v>
      </c>
      <c r="I77" s="55" t="s">
        <v>9</v>
      </c>
      <c r="J77" s="55" t="s">
        <v>10</v>
      </c>
      <c r="K77" s="55" t="s">
        <v>8</v>
      </c>
      <c r="L77" s="55" t="s">
        <v>9</v>
      </c>
      <c r="M77" s="55" t="s">
        <v>10</v>
      </c>
      <c r="N77" s="55" t="s">
        <v>8</v>
      </c>
      <c r="O77" s="55" t="s">
        <v>9</v>
      </c>
      <c r="P77" s="55" t="s">
        <v>10</v>
      </c>
      <c r="Q77" s="55" t="s">
        <v>8</v>
      </c>
      <c r="R77" s="55" t="s">
        <v>9</v>
      </c>
      <c r="S77" s="55" t="s">
        <v>10</v>
      </c>
      <c r="T77" s="55" t="s">
        <v>8</v>
      </c>
      <c r="U77" s="55" t="s">
        <v>9</v>
      </c>
      <c r="V77" s="55" t="s">
        <v>10</v>
      </c>
    </row>
    <row r="78" spans="1:22" ht="12" customHeight="1">
      <c r="A78" s="8"/>
      <c r="B78" s="8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10"/>
      <c r="Q78" s="11"/>
      <c r="R78" s="11"/>
      <c r="S78" s="11"/>
    </row>
    <row r="79" spans="1:22" ht="12.75">
      <c r="A79" s="49" t="s">
        <v>37</v>
      </c>
      <c r="B79" s="38">
        <f>B81+B82+B83</f>
        <v>71264</v>
      </c>
      <c r="C79" s="38">
        <f t="shared" ref="C79:M79" si="37">C81+C82+C83</f>
        <v>36547</v>
      </c>
      <c r="D79" s="38">
        <f t="shared" si="37"/>
        <v>34717</v>
      </c>
      <c r="E79" s="38">
        <f t="shared" si="37"/>
        <v>12000</v>
      </c>
      <c r="F79" s="38">
        <f t="shared" si="37"/>
        <v>5912</v>
      </c>
      <c r="G79" s="38">
        <f t="shared" si="37"/>
        <v>6088</v>
      </c>
      <c r="H79" s="38">
        <f t="shared" si="37"/>
        <v>19625</v>
      </c>
      <c r="I79" s="38">
        <f t="shared" si="37"/>
        <v>10189</v>
      </c>
      <c r="J79" s="38">
        <f t="shared" si="37"/>
        <v>9436</v>
      </c>
      <c r="K79" s="38">
        <f t="shared" si="37"/>
        <v>71171</v>
      </c>
      <c r="L79" s="38">
        <f t="shared" si="37"/>
        <v>36628</v>
      </c>
      <c r="M79" s="38">
        <f t="shared" si="37"/>
        <v>34543</v>
      </c>
      <c r="N79" s="39">
        <f>(1-(((C79+D79)-(I79+J79)+(F79+G79))/(L79+M79)))*100</f>
        <v>10.582962161554565</v>
      </c>
      <c r="O79" s="39">
        <f>(1-(C79-I79+F79)/L79)*100</f>
        <v>11.898001528885004</v>
      </c>
      <c r="P79" s="39">
        <f>(1-(D79-J79+G79)/M79)*100</f>
        <v>9.1885476073299994</v>
      </c>
      <c r="Q79" s="38">
        <f>(L79+M79)-((C79+D79)+(F79+G79)-(I79+J79))</f>
        <v>7532</v>
      </c>
      <c r="R79" s="38">
        <f>L79-(C79+F79-I79)</f>
        <v>4358</v>
      </c>
      <c r="S79" s="38">
        <f>M79-(D79+G79-J79)</f>
        <v>3174</v>
      </c>
      <c r="T79" s="39">
        <f>ROUND(100-(N79),1)</f>
        <v>89.4</v>
      </c>
      <c r="U79" s="39">
        <f>ROUND(100-(O79),1)</f>
        <v>88.1</v>
      </c>
      <c r="V79" s="39">
        <f>ROUND(100-(P79),1)</f>
        <v>90.8</v>
      </c>
    </row>
    <row r="80" spans="1:22" ht="24" customHeight="1">
      <c r="A80" s="50"/>
      <c r="B80" s="13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5"/>
      <c r="O80" s="15"/>
      <c r="P80" s="15"/>
      <c r="Q80" s="14"/>
      <c r="R80" s="14"/>
      <c r="S80" s="14"/>
      <c r="T80" s="16"/>
      <c r="U80" s="16"/>
      <c r="V80" s="16"/>
    </row>
    <row r="81" spans="1:22" s="52" customFormat="1" ht="24.75" customHeight="1">
      <c r="A81" s="51" t="s">
        <v>38</v>
      </c>
      <c r="B81" s="23">
        <f>C81+D81</f>
        <v>2413</v>
      </c>
      <c r="C81" s="23">
        <v>1386</v>
      </c>
      <c r="D81" s="23">
        <v>1027</v>
      </c>
      <c r="E81" s="23">
        <f>F81+G81</f>
        <v>799</v>
      </c>
      <c r="F81" s="23">
        <v>416</v>
      </c>
      <c r="G81" s="23">
        <v>383</v>
      </c>
      <c r="H81" s="23">
        <f>I81+J81</f>
        <v>1316</v>
      </c>
      <c r="I81" s="23">
        <v>748</v>
      </c>
      <c r="J81" s="23">
        <v>568</v>
      </c>
      <c r="K81" s="23">
        <f>L81+M81</f>
        <v>2548</v>
      </c>
      <c r="L81" s="23">
        <v>1454</v>
      </c>
      <c r="M81" s="23">
        <v>1094</v>
      </c>
      <c r="N81" s="24">
        <f>(1-(((C81+D81)-(I81+J81)+(F81+G81))/(L81+M81)))*100</f>
        <v>25.588697017268448</v>
      </c>
      <c r="O81" s="24">
        <f t="shared" ref="O81:P82" si="38">(1-(C81-I81+F81)/L81)*100</f>
        <v>27.510316368638243</v>
      </c>
      <c r="P81" s="24">
        <f t="shared" si="38"/>
        <v>23.03473491773309</v>
      </c>
      <c r="Q81" s="23">
        <f t="shared" ref="Q81:Q82" si="39">(L81+M81)-((C81+D81)+(F81+G81)-(I81+J81))</f>
        <v>652</v>
      </c>
      <c r="R81" s="23">
        <f t="shared" ref="R81:S82" si="40">L81-(C81+F81-I81)</f>
        <v>400</v>
      </c>
      <c r="S81" s="23">
        <f t="shared" si="40"/>
        <v>252</v>
      </c>
      <c r="T81" s="24">
        <f t="shared" ref="T81:V82" si="41">ROUND(100-(N81),1)</f>
        <v>74.400000000000006</v>
      </c>
      <c r="U81" s="24">
        <f t="shared" si="41"/>
        <v>72.5</v>
      </c>
      <c r="V81" s="24">
        <f t="shared" si="41"/>
        <v>77</v>
      </c>
    </row>
    <row r="82" spans="1:22" ht="36" customHeight="1">
      <c r="A82" s="51" t="s">
        <v>39</v>
      </c>
      <c r="B82" s="23">
        <f t="shared" ref="B82:B83" si="42">C82+D82</f>
        <v>1018</v>
      </c>
      <c r="C82" s="18">
        <v>226</v>
      </c>
      <c r="D82" s="18">
        <v>792</v>
      </c>
      <c r="E82" s="23">
        <f t="shared" ref="E82:E83" si="43">F82+G82</f>
        <v>268</v>
      </c>
      <c r="F82" s="18">
        <v>60</v>
      </c>
      <c r="G82" s="18">
        <v>208</v>
      </c>
      <c r="H82" s="23">
        <f t="shared" ref="H82:H83" si="44">I82+J82</f>
        <v>474</v>
      </c>
      <c r="I82" s="18">
        <v>130</v>
      </c>
      <c r="J82" s="18">
        <v>344</v>
      </c>
      <c r="K82" s="23">
        <f t="shared" ref="K82:K83" si="45">L82+M82</f>
        <v>817</v>
      </c>
      <c r="L82" s="18">
        <v>161</v>
      </c>
      <c r="M82" s="18">
        <v>656</v>
      </c>
      <c r="N82" s="20">
        <f>(1-(((C82+D82)-(I82+J82)+(F82+G82))/(L82+M82)))*100</f>
        <v>0.61199510403916468</v>
      </c>
      <c r="O82" s="20">
        <f t="shared" si="38"/>
        <v>3.105590062111796</v>
      </c>
      <c r="P82" s="20">
        <f t="shared" si="38"/>
        <v>0</v>
      </c>
      <c r="Q82" s="18">
        <f t="shared" si="39"/>
        <v>5</v>
      </c>
      <c r="R82" s="18">
        <f t="shared" si="40"/>
        <v>5</v>
      </c>
      <c r="S82" s="18">
        <f t="shared" si="40"/>
        <v>0</v>
      </c>
      <c r="T82" s="21">
        <f t="shared" si="41"/>
        <v>99.4</v>
      </c>
      <c r="U82" s="21">
        <f t="shared" si="41"/>
        <v>96.9</v>
      </c>
      <c r="V82" s="21">
        <f t="shared" si="41"/>
        <v>100</v>
      </c>
    </row>
    <row r="83" spans="1:22" ht="50.25" customHeight="1">
      <c r="A83" s="51" t="s">
        <v>40</v>
      </c>
      <c r="B83" s="23">
        <f t="shared" si="42"/>
        <v>67833</v>
      </c>
      <c r="C83" s="18">
        <v>34935</v>
      </c>
      <c r="D83" s="18">
        <v>32898</v>
      </c>
      <c r="E83" s="23">
        <f t="shared" si="43"/>
        <v>10933</v>
      </c>
      <c r="F83" s="18">
        <v>5436</v>
      </c>
      <c r="G83" s="18">
        <v>5497</v>
      </c>
      <c r="H83" s="23">
        <f t="shared" si="44"/>
        <v>17835</v>
      </c>
      <c r="I83" s="18">
        <v>9311</v>
      </c>
      <c r="J83" s="18">
        <v>8524</v>
      </c>
      <c r="K83" s="23">
        <f t="shared" si="45"/>
        <v>67806</v>
      </c>
      <c r="L83" s="18">
        <v>35013</v>
      </c>
      <c r="M83" s="18">
        <v>32793</v>
      </c>
      <c r="N83" s="24">
        <f>(1-(((C83+D83)-(I83+J83)+(F83+G83))/(L83+M83)))*100</f>
        <v>10.139220717930563</v>
      </c>
      <c r="O83" s="24">
        <f>(1-(C83-I83+F83)/L83)*100</f>
        <v>11.290092251449458</v>
      </c>
      <c r="P83" s="24">
        <f>(1-(D83-J83+G83)/M83)*100</f>
        <v>8.9104382032750848</v>
      </c>
      <c r="Q83" s="23">
        <f>(L83+M83)-((C83+D83)+(F83+G83)-(I83+J83))</f>
        <v>6875</v>
      </c>
      <c r="R83" s="23">
        <f>L83-(C83+F83-I83)</f>
        <v>3953</v>
      </c>
      <c r="S83" s="23">
        <f>M83-(D83+G83-J83)</f>
        <v>2922</v>
      </c>
      <c r="T83" s="21">
        <f>ROUND(100-(N83),1)</f>
        <v>89.9</v>
      </c>
      <c r="U83" s="21">
        <f>ROUND(100-(O83),1)</f>
        <v>88.7</v>
      </c>
      <c r="V83" s="21">
        <f>ROUND(100-(P83),1)</f>
        <v>91.1</v>
      </c>
    </row>
    <row r="84" spans="1:22" ht="18" customHeight="1">
      <c r="A84" s="46"/>
      <c r="B84" s="29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1"/>
      <c r="O84" s="31"/>
      <c r="P84" s="31"/>
      <c r="Q84" s="31"/>
      <c r="R84" s="31"/>
      <c r="S84" s="31"/>
      <c r="T84" s="6"/>
      <c r="U84" s="6"/>
      <c r="V84" s="6"/>
    </row>
    <row r="85" spans="1:22" ht="12.75">
      <c r="A85" s="7" t="s">
        <v>36</v>
      </c>
      <c r="B85" s="5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3"/>
      <c r="O85" s="33"/>
      <c r="P85" s="33"/>
      <c r="Q85" s="33"/>
      <c r="R85" s="33"/>
      <c r="S85" s="33"/>
    </row>
    <row r="86" spans="1:22" s="35" customFormat="1" ht="12">
      <c r="A86" s="34" t="s">
        <v>19</v>
      </c>
      <c r="B86" s="34"/>
    </row>
    <row r="87" spans="1:22" s="35" customFormat="1" ht="12">
      <c r="A87" s="36" t="s">
        <v>20</v>
      </c>
      <c r="B87" s="36"/>
    </row>
    <row r="88" spans="1:22" s="35" customFormat="1" ht="12">
      <c r="A88" s="36" t="s">
        <v>21</v>
      </c>
      <c r="B88" s="36"/>
    </row>
  </sheetData>
  <mergeCells count="24">
    <mergeCell ref="Q76:S76"/>
    <mergeCell ref="T76:V76"/>
    <mergeCell ref="A76:A77"/>
    <mergeCell ref="B76:D76"/>
    <mergeCell ref="E76:G76"/>
    <mergeCell ref="H76:J76"/>
    <mergeCell ref="K76:M76"/>
    <mergeCell ref="N76:P76"/>
    <mergeCell ref="Q2:S2"/>
    <mergeCell ref="T2:V2"/>
    <mergeCell ref="A41:A42"/>
    <mergeCell ref="B41:D41"/>
    <mergeCell ref="E41:G41"/>
    <mergeCell ref="H41:J41"/>
    <mergeCell ref="K41:M41"/>
    <mergeCell ref="N41:P41"/>
    <mergeCell ref="Q41:S41"/>
    <mergeCell ref="T41:V41"/>
    <mergeCell ref="A2:A3"/>
    <mergeCell ref="B2:D2"/>
    <mergeCell ref="E2:G2"/>
    <mergeCell ref="H2:J2"/>
    <mergeCell ref="K2:M2"/>
    <mergeCell ref="N2:P2"/>
  </mergeCells>
  <pageMargins left="0.34" right="0.25" top="0.6692913385826772" bottom="0.86614173228346458" header="0.31496062992125984" footer="0.55118110236220474"/>
  <pageSetup scale="80" orientation="landscape" horizontalDpi="4294967295" verticalDpi="4294967295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hmperezr</dc:creator>
  <cp:keywords/>
  <dc:description/>
  <cp:lastModifiedBy>Usuario invitado</cp:lastModifiedBy>
  <cp:revision/>
  <dcterms:created xsi:type="dcterms:W3CDTF">2015-07-31T19:31:33Z</dcterms:created>
  <dcterms:modified xsi:type="dcterms:W3CDTF">2019-07-05T01:47:39Z</dcterms:modified>
  <cp:category/>
  <cp:contentStatus/>
</cp:coreProperties>
</file>